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mc:AlternateContent xmlns:mc="http://schemas.openxmlformats.org/markup-compatibility/2006">
    <mc:Choice Requires="x15">
      <x15ac:absPath xmlns:x15ac="http://schemas.microsoft.com/office/spreadsheetml/2010/11/ac" url="https://laitramllc.sharepoint.com/sites/IntraloxDigitalMarketingVendors-BizStream--CFS/Shared Documents/BizStream -- CFS/CFS Resources (downloads)/"/>
    </mc:Choice>
  </mc:AlternateContent>
  <xr:revisionPtr revIDLastSave="0" documentId="8_{6FABA1BD-16F7-4324-9460-2454B131B90A}" xr6:coauthVersionLast="47" xr6:coauthVersionMax="47" xr10:uidLastSave="{00000000-0000-0000-0000-000000000000}"/>
  <bookViews>
    <workbookView xWindow="-19320" yWindow="-1275" windowWidth="19440" windowHeight="15000"/>
  </bookViews>
  <sheets>
    <sheet name="Checklist" sheetId="1" r:id="rId1"/>
    <sheet name="Summary" sheetId="2" r:id="rId2"/>
    <sheet name="Checklist Notes &amp; Pics" sheetId="4" r:id="rId3"/>
  </sheets>
  <definedNames>
    <definedName name="_xlnm._FilterDatabase" localSheetId="1" hidden="1">Summary!$B$26:$G$29</definedName>
    <definedName name="_xlnm.Print_Area" localSheetId="0">Checklist!$A$2:$K$130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K13" i="1"/>
  <c r="I14" i="1"/>
  <c r="K14" i="1"/>
  <c r="I15" i="1"/>
  <c r="K15" i="1"/>
  <c r="I16" i="1"/>
  <c r="K16" i="1"/>
  <c r="I20" i="1"/>
  <c r="K20" i="1"/>
  <c r="K21" i="1"/>
  <c r="D21" i="1" s="1"/>
  <c r="D14" i="2" s="1"/>
  <c r="I24" i="1"/>
  <c r="K24" i="1"/>
  <c r="I25" i="1"/>
  <c r="K25" i="1"/>
  <c r="I26" i="1"/>
  <c r="K26" i="1"/>
  <c r="I27" i="1"/>
  <c r="K27" i="1"/>
  <c r="I28" i="1"/>
  <c r="K28" i="1"/>
  <c r="I29" i="1"/>
  <c r="K29" i="1"/>
  <c r="I30" i="1"/>
  <c r="K30" i="1"/>
  <c r="I31" i="1"/>
  <c r="K31" i="1"/>
  <c r="I32" i="1"/>
  <c r="K32" i="1"/>
  <c r="K34" i="1"/>
  <c r="D34" i="1"/>
  <c r="D15" i="2" s="1"/>
  <c r="G15" i="2" s="1"/>
  <c r="F34" i="1"/>
  <c r="I37" i="1"/>
  <c r="K37" i="1"/>
  <c r="I38" i="1"/>
  <c r="K38" i="1"/>
  <c r="I39" i="1"/>
  <c r="K39" i="1"/>
  <c r="I40" i="1"/>
  <c r="K40" i="1"/>
  <c r="I41" i="1"/>
  <c r="K41" i="1"/>
  <c r="I42" i="1"/>
  <c r="K42" i="1"/>
  <c r="I46" i="1"/>
  <c r="K46" i="1"/>
  <c r="I47" i="1"/>
  <c r="K47" i="1"/>
  <c r="I48" i="1"/>
  <c r="K48" i="1"/>
  <c r="I49" i="1"/>
  <c r="K49" i="1"/>
  <c r="I50" i="1"/>
  <c r="K50" i="1"/>
  <c r="K52" i="1"/>
  <c r="D52" i="1" s="1"/>
  <c r="D16" i="2" s="1"/>
  <c r="I55" i="1"/>
  <c r="K55" i="1"/>
  <c r="I56" i="1"/>
  <c r="K56" i="1"/>
  <c r="I57" i="1"/>
  <c r="K57" i="1"/>
  <c r="I58" i="1"/>
  <c r="K58" i="1"/>
  <c r="I59" i="1"/>
  <c r="K59" i="1"/>
  <c r="I60" i="1"/>
  <c r="K60" i="1"/>
  <c r="K62" i="1"/>
  <c r="D62" i="1"/>
  <c r="D17" i="2" s="1"/>
  <c r="G17" i="2" s="1"/>
  <c r="F62" i="1"/>
  <c r="I65" i="1"/>
  <c r="K65" i="1"/>
  <c r="I66" i="1"/>
  <c r="K66" i="1"/>
  <c r="I67" i="1"/>
  <c r="K67" i="1"/>
  <c r="I68" i="1"/>
  <c r="K68" i="1"/>
  <c r="I70" i="1"/>
  <c r="K70" i="1"/>
  <c r="K72" i="1"/>
  <c r="D72" i="1" s="1"/>
  <c r="D18" i="2" s="1"/>
  <c r="G18" i="2" s="1"/>
  <c r="F72" i="1"/>
  <c r="I75" i="1"/>
  <c r="K75" i="1"/>
  <c r="I76" i="1"/>
  <c r="I77" i="1"/>
  <c r="K77" i="1"/>
  <c r="I78" i="1"/>
  <c r="K78" i="1"/>
  <c r="I79" i="1"/>
  <c r="I80" i="1"/>
  <c r="K80" i="1"/>
  <c r="I81" i="1"/>
  <c r="K81" i="1"/>
  <c r="I82" i="1"/>
  <c r="K82" i="1"/>
  <c r="I83" i="1"/>
  <c r="K83" i="1"/>
  <c r="I84" i="1"/>
  <c r="I85" i="1"/>
  <c r="I86" i="1"/>
  <c r="K86" i="1"/>
  <c r="I87" i="1"/>
  <c r="K87" i="1"/>
  <c r="K89" i="1"/>
  <c r="D89" i="1"/>
  <c r="D19" i="2" s="1"/>
  <c r="F89" i="1"/>
  <c r="F19" i="2" s="1"/>
  <c r="I92" i="1"/>
  <c r="K92" i="1"/>
  <c r="I93" i="1"/>
  <c r="K93" i="1"/>
  <c r="I94" i="1"/>
  <c r="K94" i="1"/>
  <c r="I95" i="1"/>
  <c r="K95" i="1"/>
  <c r="I96" i="1"/>
  <c r="K96" i="1"/>
  <c r="I97" i="1"/>
  <c r="K97" i="1"/>
  <c r="I98" i="1"/>
  <c r="K98" i="1"/>
  <c r="K100" i="1"/>
  <c r="K138" i="1" s="1"/>
  <c r="D100" i="1"/>
  <c r="D20" i="2" s="1"/>
  <c r="G20" i="2" s="1"/>
  <c r="F100" i="1"/>
  <c r="F20" i="2" s="1"/>
  <c r="I103" i="1"/>
  <c r="K103" i="1"/>
  <c r="I104" i="1"/>
  <c r="K104" i="1"/>
  <c r="I105" i="1"/>
  <c r="K105" i="1"/>
  <c r="I106" i="1"/>
  <c r="K106" i="1"/>
  <c r="I107" i="1"/>
  <c r="K107" i="1"/>
  <c r="I108" i="1"/>
  <c r="K108" i="1"/>
  <c r="K110" i="1"/>
  <c r="D110" i="1"/>
  <c r="D21" i="2" s="1"/>
  <c r="G21" i="2" s="1"/>
  <c r="F110" i="1"/>
  <c r="F21" i="2" s="1"/>
  <c r="I113" i="1"/>
  <c r="K113" i="1"/>
  <c r="I114" i="1"/>
  <c r="K114" i="1"/>
  <c r="I115" i="1"/>
  <c r="K115" i="1"/>
  <c r="I116" i="1"/>
  <c r="K116" i="1"/>
  <c r="I117" i="1"/>
  <c r="K117" i="1"/>
  <c r="I118" i="1"/>
  <c r="I119" i="1"/>
  <c r="K120" i="1"/>
  <c r="D120" i="1"/>
  <c r="F120" i="1"/>
  <c r="I124" i="1"/>
  <c r="K124" i="1"/>
  <c r="I125" i="1"/>
  <c r="K125" i="1"/>
  <c r="I126" i="1"/>
  <c r="K126" i="1"/>
  <c r="I127" i="1"/>
  <c r="K127" i="1"/>
  <c r="I128" i="1"/>
  <c r="K128" i="1"/>
  <c r="K130" i="1"/>
  <c r="D130" i="1" s="1"/>
  <c r="D23" i="2" s="1"/>
  <c r="B14" i="2"/>
  <c r="B15" i="2"/>
  <c r="F15" i="2"/>
  <c r="B16" i="2"/>
  <c r="B17" i="2"/>
  <c r="F17" i="2"/>
  <c r="B18" i="2"/>
  <c r="F18" i="2"/>
  <c r="B19" i="2"/>
  <c r="B20" i="2"/>
  <c r="B21" i="2"/>
  <c r="B22" i="2"/>
  <c r="D22" i="2"/>
  <c r="F22" i="2"/>
  <c r="G22" i="2"/>
  <c r="B23" i="2"/>
  <c r="D24" i="2" l="1"/>
  <c r="G19" i="2"/>
  <c r="F21" i="1"/>
  <c r="F14" i="2" s="1"/>
  <c r="F24" i="2" s="1"/>
  <c r="F130" i="1"/>
  <c r="F23" i="2" s="1"/>
  <c r="G23" i="2" s="1"/>
  <c r="F52" i="1"/>
  <c r="F16" i="2" s="1"/>
  <c r="G16" i="2" s="1"/>
  <c r="G14" i="2" l="1"/>
  <c r="G24" i="2"/>
</calcChain>
</file>

<file path=xl/sharedStrings.xml><?xml version="1.0" encoding="utf-8"?>
<sst xmlns="http://schemas.openxmlformats.org/spreadsheetml/2006/main" count="192" uniqueCount="124">
  <si>
    <t xml:space="preserve">Piano hinges, knurling, braided covers, exposed threads, and socket head cap screws are not approved designs. </t>
  </si>
  <si>
    <t xml:space="preserve">Product zones and adjacent zones are free of open seams, recess, inside threads, rivets, etc. </t>
  </si>
  <si>
    <t xml:space="preserve">No dead ends or spaces are permitted. All equipment areas are accessible for cleaning &amp; treatment to enable removal of allergen residues, microbiological activity or evidence of insects. </t>
  </si>
  <si>
    <t>Description</t>
  </si>
  <si>
    <t xml:space="preserve"> </t>
  </si>
  <si>
    <t>The purpose of the summary worksheet is to quantity the level of continuous improvement.  Acceptance is based on ability, time, resources, and cost of implementing and maintaining controls for all noted marginal and unacceptable ratings.</t>
  </si>
  <si>
    <t>PRINCIPLE #1 - MICROBIOLIGICALLY CLEANABLE</t>
  </si>
  <si>
    <t xml:space="preserve">Dairy Products -- Outside of the Pipe  </t>
  </si>
  <si>
    <t>Points Deducted</t>
  </si>
  <si>
    <t>out of</t>
  </si>
  <si>
    <t>/</t>
  </si>
  <si>
    <t>SCORE SUMMARY</t>
  </si>
  <si>
    <t xml:space="preserve">Installation for product contact areas and conveyor travel paths will maintain at minimum a 18" floor clearance. </t>
  </si>
  <si>
    <t>Equipment design provides a 12 inch clearance to the floor to allow for cleaning and inspection.</t>
  </si>
  <si>
    <t xml:space="preserve">Equipment is located 30 inches from overhead structures and 36 inches from the nearest stationary object. </t>
  </si>
  <si>
    <t>All air, vacuum, &amp; product hoses, &amp; their assemblies, on the equipment are easily removable for cleaning.</t>
  </si>
  <si>
    <t>All air, vacuum, &amp; product hoses are transparent or opaque, &amp; the interior surfaces meet product contact surface guidelines.</t>
  </si>
  <si>
    <t xml:space="preserve">All utility (electric, air, vacuum) lines should be separated (not bundled) or enclosed in smooth conduit or dust free enclosures to avoid soiling and / or allow for cleaning.   </t>
  </si>
  <si>
    <t>All surfaces should be designed to eliminate product collection or water pooling (if water is used during cleaning &amp; be self-draining).</t>
  </si>
  <si>
    <t>Where square or rectangular tube is used, the flat surface is turned 45 degrees to horizontal where possible.</t>
  </si>
  <si>
    <t>All rotating members, such as drive sprockets or belt pulleys, are to be solid or filled with dye and fully sealed with continuous welds.</t>
  </si>
  <si>
    <t>All stationary hollow tube construction, such as frame members or blade spacers, are fully sealed with continuous welds to prevent interior contamination.</t>
  </si>
  <si>
    <t xml:space="preserve">Threaded leg adjustments (for equipment) are internal and do not penetrate the tube frame members.  </t>
  </si>
  <si>
    <t>Void areas do not exist that would allow infestation activity to gain and maintain harborage and growth.</t>
  </si>
  <si>
    <t>Equipment is designed to prevent the ingress, survival &amp; multiplication of microorganisms, insect activity or allergens in void or niche areas.</t>
  </si>
  <si>
    <t>There are no lap joints. Examples include standing off flanged bearings versus mounting directly to side of a conveyor.</t>
  </si>
  <si>
    <t xml:space="preserve">Seals and O-rings will be designed to minimize product contact.  </t>
  </si>
  <si>
    <t>Product Contact Surfaces are made with materials which are corrosion resistant, non-toxic, and non-absorbent and approved as an acceptable product contact surface by regulatory agencies.</t>
  </si>
  <si>
    <t xml:space="preserve">Composites &amp; plastics used will remain intact without changes in shape, structure &amp; function through cleaning &amp; sanitation protocols.  These should be easily removed and replaced as needed. </t>
  </si>
  <si>
    <t>Plated, painted &amp; coated surfaces are not used for food contact surfaces or for process equipment surfaces directly above the product zone areas.</t>
  </si>
  <si>
    <t>Coatings and plating if used on non contact areas away from product zones, must be designed to remain intact throughout life of equipment.</t>
  </si>
  <si>
    <t xml:space="preserve">Cloth back belts are not used.  </t>
  </si>
  <si>
    <t>Materials not permitted for use include wood, enamelware, uncoated aluminum, un-coated anodized aluminum.</t>
  </si>
  <si>
    <t>Metals used are compatible with one another.</t>
  </si>
  <si>
    <t xml:space="preserve">Seals and O-rings should be chosen to be compatible with the products and cleaners used on line. </t>
  </si>
  <si>
    <t>Materials used in construction are compatible with the product, the environmental conditions they will be exposed to, as well as the cleaning methods &amp; chemicals</t>
  </si>
  <si>
    <t>All surfaces in the product zone are readily accessible for cleaning and inspection</t>
  </si>
  <si>
    <t xml:space="preserve">Product zone components with inaccessible surfaces shall allow for tool free equipment disassembly (compliant with local personnel safety laws). </t>
  </si>
  <si>
    <t>Where access or disassembly is not possible, the entire assembled unit is cleanable using techniques that assure cleaning to address product risks.</t>
  </si>
  <si>
    <t xml:space="preserve">Parts remain attached or are hung on the equipment for easy cleaning &amp; to prevent damage or loss.  Separate parts carts are supplied as an alternative. </t>
  </si>
  <si>
    <t>Machinery and chain guards slope away from product zones and are easily removed (compliant with local personnel safety laws).</t>
  </si>
  <si>
    <t xml:space="preserve">Product catch pans or drip pans are easily removable (compliant with local personnel safety laws) for clean-up so that they are not lost or separated from the equipment. </t>
  </si>
  <si>
    <t xml:space="preserve">Cleaning and sanitation protocols are have been developed by the manufacturer, validated by a third party, and provided in a training manual that is easily read and understood by cleaning and sanitation employees. </t>
  </si>
  <si>
    <t>Equipment design and materials are capable of withstanding standard clean-up procedures. Equipment  materials have been reviewed with the MSDS for the cleaning and sanitizing chemicals to assure compatibility.</t>
  </si>
  <si>
    <t>All belts should withstand heating to 160ºF for up to 30 minutes.</t>
  </si>
  <si>
    <t>PRINCIPLE #2 - MADE OF COMPATIBLE MATERIALS</t>
  </si>
  <si>
    <t>PRINCIPLE #3 - ACCESSIBLE FOR INSPECTION, MAINTENANCE, &amp; CLEANING/SANITATION</t>
  </si>
  <si>
    <t>Review Date:</t>
  </si>
  <si>
    <t xml:space="preserve">       Sanitary Design Checklist</t>
  </si>
  <si>
    <t>Review  Location:</t>
  </si>
  <si>
    <t>Review Description:</t>
  </si>
  <si>
    <t>#</t>
  </si>
  <si>
    <t>NA</t>
  </si>
  <si>
    <t xml:space="preserve">NA     </t>
  </si>
  <si>
    <t>Deficiency</t>
  </si>
  <si>
    <t>To complete this checklist, place an "X" in the appropriate box;</t>
  </si>
  <si>
    <t>S = Satisfactory</t>
  </si>
  <si>
    <t>M = Marginal</t>
  </si>
  <si>
    <t>U = Unsatisfactory</t>
  </si>
  <si>
    <t>The total score will automatically calculate and can be viewed on the Summary page</t>
  </si>
  <si>
    <t>Sanitary Design Checklist Notes/Pictures</t>
  </si>
  <si>
    <t>Date:</t>
  </si>
  <si>
    <t xml:space="preserve">  </t>
  </si>
  <si>
    <t>Review Completed By:</t>
  </si>
  <si>
    <t xml:space="preserve">Equipment is designed &amp; constructed to be maintained in a cleanable condition. </t>
  </si>
  <si>
    <t xml:space="preserve">Surfaces can be cleaned to visually clean standard and meet pre-op inspection requirements. </t>
  </si>
  <si>
    <t>Representative surfaces can be monitored prior to start up for allergen residue or microbiological activity.</t>
  </si>
  <si>
    <t xml:space="preserve">Construction of equipment meet the GMP definition of “easily cleanable”. </t>
  </si>
  <si>
    <t xml:space="preserve">A HACCP based product risk assessment was completed during the design phase to understand risks associated with the product type. </t>
  </si>
  <si>
    <t>Method of cleaning needed for the product risk was incorporated into the chosen design of the equipment.</t>
  </si>
  <si>
    <t>Equipment design meets efficiency requirements in equipment specifications.</t>
  </si>
  <si>
    <t>Equipment has no apparent flaws that will fail over its life and make it uncleanable.</t>
  </si>
  <si>
    <t>Drives, chain guards, electrical control boxes, and bearings are not located over open product zones.</t>
  </si>
  <si>
    <t xml:space="preserve">Utility lines are 12 inches off of the floor and cleanable . </t>
  </si>
  <si>
    <t>Conduit &amp; supply lines are not routed above product contact areas.</t>
  </si>
  <si>
    <t xml:space="preserve">Maintenance enclosures in direct wash down areas must be able to be exposed to water and chemicals used in cleaning &amp; sanitation (securing with a plastic bag is not acceptable). </t>
  </si>
  <si>
    <t>PRINCIPLE #9 - HYGIENIC COMPATIBILITY WITH OTHER SYSTEMS</t>
  </si>
  <si>
    <t>All surfaces in non-product zone shall be readily accessible for cleaning and inspection.</t>
  </si>
  <si>
    <t>Moisture does not drip, drain, or draw into product zone areas.</t>
  </si>
  <si>
    <t>Name plates &amp; tags are minimized.  When attached, plates &amp; tags are continuously welded.  Rivets or screw attached plates (often sealed with caulk) are absent.</t>
  </si>
  <si>
    <t>PRINCIPLE #6 - NO NICHES</t>
  </si>
  <si>
    <t>PRINCIPLE #7 - SANITARY OPERATIONAL PERFORMANCE</t>
  </si>
  <si>
    <t>All compressed air used for blowing on the product or contact surfaces is filtered to a minimum of a 0.3 micron level and dried to prevent the formation of moisture in the piping system.</t>
  </si>
  <si>
    <t>All surfaces near the product contact zone areas are designed as if they were product contact zone areas.</t>
  </si>
  <si>
    <t>Shafts passing through a product zone shall have a air gap to prevent product contamination</t>
  </si>
  <si>
    <t>PRINCIPLE #8 - HYGIENIC DESIGN OF MAINTENANCE ENCLOSURES</t>
  </si>
  <si>
    <t>Control and junction boxes are fastened to the frame in a manner consistent with the sanitary design principles.</t>
  </si>
  <si>
    <t>Utility supply lines &amp; pipes are separated to prevent catch points and to allow for cleaning.</t>
  </si>
  <si>
    <t>Separate exhausts are supplied for raw and RTE product zones.</t>
  </si>
  <si>
    <t>PRINCIPLE #10 - VALIDATED CLEANING &amp; SANITIZING PROTOCOLS</t>
  </si>
  <si>
    <t>Cleaning protocols must be  safe, practical, effective and efficient</t>
  </si>
  <si>
    <t>S</t>
  </si>
  <si>
    <t>M</t>
  </si>
  <si>
    <t>U</t>
  </si>
  <si>
    <t/>
  </si>
  <si>
    <t>CATEGORIES</t>
  </si>
  <si>
    <t>Points / Possible</t>
  </si>
  <si>
    <t>Total</t>
  </si>
  <si>
    <t>Comments</t>
  </si>
  <si>
    <t>Points Available</t>
  </si>
  <si>
    <t>All belting is easily removable or the belt tension is removed easily without tools so the surfaces underneath can be cleaned.</t>
  </si>
  <si>
    <t>PRINCIPLE #4 - NO LIQUID COLLECTION</t>
  </si>
  <si>
    <t>Round framework is used for horizontal members wherever possible.</t>
  </si>
  <si>
    <t>All surfaces should be designed to eliminate water pooling &amp; be self-draining.</t>
  </si>
  <si>
    <t>All open surface areas are made of sufficient strength to prevent warpage &amp; subsequent pooling of water.</t>
  </si>
  <si>
    <t>PRINCIPLE #5 - HOLLOW AREAS HERMETICALLY SEALED</t>
  </si>
  <si>
    <t>There are no fastener penetrations into hollow tube construction.</t>
  </si>
  <si>
    <t>Buttons on control panels are easily cleaned &amp; sanitized during operations.</t>
  </si>
  <si>
    <t>No bearings are present in product contact zone areas.</t>
  </si>
  <si>
    <t>Separation between product contact &amp; non-product contact areas prevents cross contamination during operations.</t>
  </si>
  <si>
    <t>Product contact surfaces are made to prevent build-up of product residue during operations.</t>
  </si>
  <si>
    <t>Cleaning &amp; sanitizing are considered in the design process.</t>
  </si>
  <si>
    <t>Fasteners are not used in or above the product zone.</t>
  </si>
  <si>
    <t>If fasteners are necessary, they do not have exposed threads and have a positive locking method to prevent falling- or vibrating-off.</t>
  </si>
  <si>
    <t>Belt scrapers do not have lap joints and are removed without tools.</t>
  </si>
  <si>
    <t>Belts supports are constructed from single pieces of material.</t>
  </si>
  <si>
    <t>Exhaust systems have welded seams with adequate access for cleaning and inspection.</t>
  </si>
  <si>
    <t>Vertical duct sections have a drain (e.g., to the floor) to prevent drainage from going back into the equipment.</t>
  </si>
  <si>
    <t>C.I.P systems are designed, installed &amp; validated (using a recognized third party), in sections of ductwork that are not easily cleaned through access openings.</t>
  </si>
  <si>
    <t xml:space="preserve">Equipment is designed to meet criteria of waste water infrastructure capability to assure no backups of drainage lines result under normal operations.  </t>
  </si>
  <si>
    <t>Fasteners which may be a product contact surface must utilize the ACME 60º stub thread</t>
  </si>
  <si>
    <t>Revised:110730</t>
  </si>
  <si>
    <t>Supersedes:100907</t>
  </si>
  <si>
    <t>Materials used in construction shall be non-absorbent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</si>
</sst>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General_)"/>
    <numFmt numFmtId="165" formatCode="_(* #,##0.0_);_(* \(#,##0.0\);_(* &quot;-&quot;??_);_(@_)"/>
    <numFmt numFmtId="166" formatCode="0.0"/>
  </numFmts>
  <fonts count="36" x14ac:knownFonts="1">
    <font>
      <sz val="10"/>
      <name val="Arial"/>
    </font>
    <font>
      <sz val="10"/>
      <name val="Arial"/>
    </font>
    <font>
      <sz val="10"/>
      <name val="Times New Roman"/>
      <family val="1"/>
    </font>
    <font>
      <sz val="8"/>
      <name val="Times New Roman"/>
      <family val="1"/>
    </font>
    <font>
      <b/>
      <sz val="10"/>
      <name val="Arial"/>
      <family val="2"/>
    </font>
    <font>
      <sz val="10"/>
      <name val="Arial"/>
    </font>
    <font>
      <b/>
      <sz val="12"/>
      <color indexed="16"/>
      <name val="Arial"/>
      <family val="2"/>
    </font>
    <font>
      <sz val="16"/>
      <name val="Arial"/>
      <family val="2"/>
    </font>
    <font>
      <b/>
      <sz val="10"/>
      <color indexed="16"/>
      <name val="Arial"/>
      <family val="2"/>
    </font>
    <font>
      <b/>
      <sz val="14"/>
      <color indexed="16"/>
      <name val="Arial"/>
      <family val="2"/>
    </font>
    <font>
      <b/>
      <sz val="12"/>
      <name val="Tahoma"/>
      <family val="2"/>
    </font>
    <font>
      <sz val="10"/>
      <name val="Tahoma"/>
      <family val="2"/>
    </font>
    <font>
      <sz val="10"/>
      <color indexed="10"/>
      <name val="Tahoma"/>
      <family val="2"/>
    </font>
    <font>
      <sz val="8"/>
      <name val="Tahoma"/>
      <family val="2"/>
    </font>
    <font>
      <sz val="8.5"/>
      <name val="Tahoma"/>
      <family val="2"/>
    </font>
    <font>
      <sz val="7"/>
      <name val="Tahoma"/>
      <family val="2"/>
    </font>
    <font>
      <b/>
      <sz val="10"/>
      <name val="Tahoma"/>
      <family val="2"/>
    </font>
    <font>
      <b/>
      <sz val="8.5"/>
      <name val="Tahoma"/>
      <family val="2"/>
    </font>
    <font>
      <b/>
      <sz val="8"/>
      <name val="Tahoma"/>
      <family val="2"/>
    </font>
    <font>
      <sz val="9"/>
      <name val="Tahoma"/>
      <family val="2"/>
    </font>
    <font>
      <b/>
      <sz val="12"/>
      <color indexed="16"/>
      <name val="Tahoma"/>
      <family val="2"/>
    </font>
    <font>
      <sz val="16"/>
      <name val="Tahoma"/>
      <family val="2"/>
    </font>
    <font>
      <u/>
      <sz val="9"/>
      <name val="Tahoma"/>
      <family val="2"/>
    </font>
    <font>
      <i/>
      <sz val="11"/>
      <color indexed="12"/>
      <name val="Tahoma"/>
      <family val="2"/>
    </font>
    <font>
      <b/>
      <sz val="12"/>
      <color indexed="10"/>
      <name val="Tahoma"/>
      <family val="2"/>
    </font>
    <font>
      <sz val="11"/>
      <color indexed="8"/>
      <name val="Tahoma"/>
      <family val="2"/>
    </font>
    <font>
      <sz val="11"/>
      <name val="Tahoma"/>
      <family val="2"/>
    </font>
    <font>
      <sz val="11"/>
      <name val="Times New Roman"/>
      <family val="1"/>
    </font>
    <font>
      <sz val="10"/>
      <color indexed="8"/>
      <name val="Tahoma"/>
      <family val="2"/>
    </font>
    <font>
      <b/>
      <sz val="14"/>
      <color indexed="16"/>
      <name val="Tahoma"/>
      <family val="2"/>
    </font>
    <font>
      <sz val="10"/>
      <name val="Arial"/>
    </font>
    <font>
      <b/>
      <sz val="14"/>
      <color indexed="30"/>
      <name val="Times New Roman"/>
      <family val="1"/>
    </font>
    <font>
      <b/>
      <sz val="11"/>
      <color indexed="8"/>
      <name val="Calibri"/>
      <family val="2"/>
    </font>
    <font>
      <sz val="11"/>
      <color indexed="8"/>
      <name val="Calibri"/>
      <family val="2"/>
    </font>
    <font>
      <b/>
      <u/>
      <sz val="11"/>
      <name val="Arial"/>
      <family val="2"/>
    </font>
    <font>
      <sz val="8"/>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30" fillId="0" borderId="0" applyFont="0" applyFill="0" applyBorder="0" applyAlignment="0" applyProtection="0"/>
  </cellStyleXfs>
  <cellXfs count="137">
    <xf numFmtId="0" fontId="0" fillId="0" borderId="0" xfId="0"/>
    <xf numFmtId="0" fontId="2" fillId="0" borderId="0" xfId="0" applyFont="1"/>
    <xf numFmtId="0" fontId="0" fillId="0" borderId="1" xfId="0" applyBorder="1"/>
    <xf numFmtId="0" fontId="3" fillId="0" borderId="0" xfId="0" applyFont="1" applyBorder="1"/>
    <xf numFmtId="0" fontId="3" fillId="0" borderId="0" xfId="0" applyFont="1"/>
    <xf numFmtId="0" fontId="3" fillId="0" borderId="0" xfId="0" applyFont="1" applyAlignment="1">
      <alignment horizontal="center"/>
    </xf>
    <xf numFmtId="0" fontId="2" fillId="0" borderId="0" xfId="0" applyFont="1" applyBorder="1"/>
    <xf numFmtId="0" fontId="3" fillId="0" borderId="0" xfId="0" applyFont="1" applyAlignment="1">
      <alignment horizontal="center" wrapText="1"/>
    </xf>
    <xf numFmtId="0" fontId="5" fillId="0" borderId="0" xfId="0" applyFont="1" applyAlignment="1">
      <alignment horizontal="center" vertical="top"/>
    </xf>
    <xf numFmtId="0" fontId="7" fillId="0" borderId="0" xfId="0" applyFont="1" applyAlignment="1">
      <alignment horizontal="center" vertical="top"/>
    </xf>
    <xf numFmtId="0" fontId="0" fillId="0" borderId="2" xfId="0" applyBorder="1"/>
    <xf numFmtId="0" fontId="2" fillId="0" borderId="0" xfId="0" applyFont="1" applyAlignment="1">
      <alignment horizontal="center" vertical="center"/>
    </xf>
    <xf numFmtId="0" fontId="0" fillId="0" borderId="0" xfId="0" applyAlignment="1">
      <alignment horizontal="center" vertical="center"/>
    </xf>
    <xf numFmtId="0" fontId="0" fillId="0" borderId="3" xfId="0" applyBorder="1"/>
    <xf numFmtId="0" fontId="0" fillId="0" borderId="0" xfId="0" applyAlignment="1">
      <alignment wrapText="1"/>
    </xf>
    <xf numFmtId="0" fontId="0" fillId="0" borderId="0" xfId="0" applyBorder="1"/>
    <xf numFmtId="0" fontId="5" fillId="0" borderId="0" xfId="0" applyFont="1" applyBorder="1" applyAlignment="1">
      <alignment horizontal="center" vertical="top"/>
    </xf>
    <xf numFmtId="0" fontId="8" fillId="0" borderId="0" xfId="0" applyFont="1" applyAlignment="1">
      <alignment horizontal="right"/>
    </xf>
    <xf numFmtId="0" fontId="9" fillId="0" borderId="0" xfId="0" applyFont="1" applyAlignment="1">
      <alignment vertical="center"/>
    </xf>
    <xf numFmtId="14" fontId="5" fillId="0" borderId="0" xfId="0" applyNumberFormat="1" applyFont="1" applyBorder="1" applyAlignment="1">
      <alignment horizontal="center" vertical="top"/>
    </xf>
    <xf numFmtId="0" fontId="7" fillId="0" borderId="0" xfId="0" applyFont="1" applyBorder="1" applyAlignment="1">
      <alignment horizontal="center" vertical="top"/>
    </xf>
    <xf numFmtId="0" fontId="6" fillId="0" borderId="0" xfId="0" applyFont="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2"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0" fillId="0" borderId="2"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1" fillId="0" borderId="1" xfId="0" applyFont="1" applyBorder="1" applyAlignment="1">
      <alignment horizontal="center" vertical="top" wrapText="1"/>
    </xf>
    <xf numFmtId="0" fontId="11" fillId="0" borderId="2" xfId="0" applyFont="1" applyBorder="1"/>
    <xf numFmtId="0" fontId="11" fillId="0" borderId="1" xfId="0" applyFont="1" applyBorder="1" applyAlignment="1">
      <alignment horizontal="center"/>
    </xf>
    <xf numFmtId="0" fontId="11" fillId="0" borderId="1" xfId="0" applyFont="1" applyBorder="1"/>
    <xf numFmtId="0" fontId="12" fillId="0" borderId="1" xfId="0" applyFont="1" applyBorder="1"/>
    <xf numFmtId="164" fontId="11" fillId="0" borderId="1" xfId="0" applyNumberFormat="1" applyFont="1" applyBorder="1" applyAlignment="1" applyProtection="1">
      <alignment horizontal="center" vertical="top"/>
    </xf>
    <xf numFmtId="0" fontId="11" fillId="0" borderId="1" xfId="0" applyFont="1" applyBorder="1" applyAlignment="1">
      <alignment vertical="top" wrapText="1"/>
    </xf>
    <xf numFmtId="0" fontId="14" fillId="0" borderId="1"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vertical="center"/>
    </xf>
    <xf numFmtId="0" fontId="14" fillId="0" borderId="7" xfId="0" applyFont="1" applyBorder="1" applyAlignment="1">
      <alignment wrapText="1"/>
    </xf>
    <xf numFmtId="0" fontId="11" fillId="0" borderId="7" xfId="0" applyFont="1" applyBorder="1" applyAlignment="1">
      <alignment horizontal="center" vertical="center"/>
    </xf>
    <xf numFmtId="0" fontId="11" fillId="0" borderId="7" xfId="0" applyFont="1" applyBorder="1" applyAlignment="1">
      <alignment vertical="center"/>
    </xf>
    <xf numFmtId="164" fontId="15" fillId="0" borderId="1" xfId="0" applyNumberFormat="1" applyFont="1" applyBorder="1" applyAlignment="1" applyProtection="1">
      <alignment horizontal="left"/>
    </xf>
    <xf numFmtId="0" fontId="14" fillId="0" borderId="1" xfId="0" applyFont="1" applyBorder="1" applyAlignment="1">
      <alignment vertical="center" wrapText="1"/>
    </xf>
    <xf numFmtId="164" fontId="11" fillId="0" borderId="1" xfId="0" applyNumberFormat="1" applyFont="1" applyBorder="1" applyProtection="1"/>
    <xf numFmtId="164" fontId="11" fillId="0" borderId="1" xfId="0" applyNumberFormat="1" applyFont="1" applyBorder="1" applyAlignment="1" applyProtection="1">
      <alignment horizontal="left"/>
    </xf>
    <xf numFmtId="164" fontId="16" fillId="0" borderId="1" xfId="0" applyNumberFormat="1" applyFont="1" applyBorder="1" applyAlignment="1" applyProtection="1">
      <alignment horizontal="left" vertical="top"/>
    </xf>
    <xf numFmtId="0" fontId="14" fillId="0" borderId="2" xfId="0" applyFont="1" applyBorder="1" applyAlignment="1">
      <alignment vertical="center" wrapText="1"/>
    </xf>
    <xf numFmtId="0" fontId="17" fillId="0" borderId="2" xfId="0" applyFont="1" applyBorder="1"/>
    <xf numFmtId="164" fontId="18" fillId="0" borderId="1" xfId="0" applyNumberFormat="1" applyFont="1" applyBorder="1" applyAlignment="1" applyProtection="1">
      <alignment horizontal="left"/>
    </xf>
    <xf numFmtId="0" fontId="17" fillId="0" borderId="1" xfId="0" applyFont="1" applyBorder="1"/>
    <xf numFmtId="164" fontId="11" fillId="0" borderId="1" xfId="0" applyNumberFormat="1" applyFont="1" applyBorder="1" applyAlignment="1" applyProtection="1">
      <alignment horizontal="center"/>
    </xf>
    <xf numFmtId="164" fontId="11" fillId="0" borderId="1" xfId="0" applyNumberFormat="1" applyFont="1" applyBorder="1" applyAlignment="1" applyProtection="1">
      <alignment horizontal="center" vertical="center"/>
    </xf>
    <xf numFmtId="0" fontId="12" fillId="0" borderId="1" xfId="0" applyFont="1" applyBorder="1" applyAlignment="1">
      <alignment vertical="center"/>
    </xf>
    <xf numFmtId="164" fontId="13" fillId="0" borderId="1" xfId="0" applyNumberFormat="1" applyFont="1" applyBorder="1" applyAlignment="1" applyProtection="1">
      <alignment horizontal="left"/>
    </xf>
    <xf numFmtId="0" fontId="14" fillId="0" borderId="1" xfId="0" applyFont="1" applyBorder="1"/>
    <xf numFmtId="2" fontId="11" fillId="0" borderId="1" xfId="0" applyNumberFormat="1" applyFont="1" applyBorder="1" applyAlignment="1" applyProtection="1">
      <alignment horizontal="center" vertical="top"/>
    </xf>
    <xf numFmtId="0" fontId="11" fillId="0" borderId="1" xfId="0" applyFont="1" applyBorder="1" applyAlignment="1">
      <alignment horizontal="center" vertical="top"/>
    </xf>
    <xf numFmtId="0" fontId="13" fillId="0" borderId="1" xfId="0" applyFont="1" applyBorder="1" applyAlignment="1">
      <alignment horizontal="left"/>
    </xf>
    <xf numFmtId="0" fontId="11" fillId="0" borderId="1" xfId="0" applyFont="1" applyBorder="1" applyAlignment="1">
      <alignment vertical="top"/>
    </xf>
    <xf numFmtId="0" fontId="16" fillId="0" borderId="1" xfId="0" applyFont="1" applyBorder="1"/>
    <xf numFmtId="164" fontId="11" fillId="0" borderId="1" xfId="0" applyNumberFormat="1" applyFont="1" applyBorder="1" applyAlignment="1" applyProtection="1">
      <alignment horizontal="left" vertical="top"/>
    </xf>
    <xf numFmtId="164" fontId="11" fillId="0" borderId="1" xfId="0" applyNumberFormat="1" applyFont="1" applyBorder="1" applyAlignment="1" applyProtection="1">
      <alignment horizontal="left" vertical="center"/>
    </xf>
    <xf numFmtId="0" fontId="16" fillId="0" borderId="1" xfId="0" applyFont="1" applyBorder="1" applyAlignment="1">
      <alignment horizontal="left" vertical="top"/>
    </xf>
    <xf numFmtId="166" fontId="11" fillId="0" borderId="1" xfId="0" applyNumberFormat="1" applyFont="1" applyBorder="1" applyAlignment="1" applyProtection="1">
      <alignment horizontal="center" vertical="top"/>
    </xf>
    <xf numFmtId="0" fontId="12" fillId="0" borderId="7" xfId="0" applyFont="1" applyBorder="1" applyAlignment="1">
      <alignment vertical="center"/>
    </xf>
    <xf numFmtId="0" fontId="12" fillId="0" borderId="2" xfId="0" applyFont="1" applyBorder="1"/>
    <xf numFmtId="164" fontId="12" fillId="0" borderId="1" xfId="0" applyNumberFormat="1" applyFont="1" applyBorder="1" applyAlignment="1" applyProtection="1">
      <alignment horizontal="center"/>
    </xf>
    <xf numFmtId="0" fontId="12" fillId="0" borderId="1" xfId="0" applyFont="1" applyBorder="1" applyAlignment="1">
      <alignment horizontal="center" vertical="center"/>
    </xf>
    <xf numFmtId="0" fontId="12" fillId="0" borderId="1" xfId="0" applyFont="1" applyBorder="1" applyAlignment="1">
      <alignment horizontal="center" vertical="top"/>
    </xf>
    <xf numFmtId="164" fontId="12" fillId="0" borderId="1" xfId="0" applyNumberFormat="1" applyFont="1" applyBorder="1" applyAlignment="1" applyProtection="1">
      <alignment horizontal="center" vertical="center"/>
    </xf>
    <xf numFmtId="0" fontId="19" fillId="0" borderId="1" xfId="0" applyFont="1" applyBorder="1" applyAlignment="1">
      <alignment horizontal="center" vertical="top" wrapText="1"/>
    </xf>
    <xf numFmtId="0" fontId="19" fillId="0" borderId="7" xfId="0" applyFont="1" applyBorder="1" applyAlignment="1">
      <alignment horizontal="center" vertical="top" wrapText="1"/>
    </xf>
    <xf numFmtId="0" fontId="19" fillId="0" borderId="2" xfId="0" applyFont="1" applyBorder="1" applyAlignment="1">
      <alignment wrapText="1"/>
    </xf>
    <xf numFmtId="0" fontId="19" fillId="0" borderId="1" xfId="0" applyFont="1" applyBorder="1" applyAlignment="1">
      <alignment horizontal="center" wrapText="1"/>
    </xf>
    <xf numFmtId="0" fontId="19" fillId="0" borderId="1" xfId="0" applyFont="1" applyBorder="1" applyAlignment="1">
      <alignment wrapText="1"/>
    </xf>
    <xf numFmtId="0" fontId="19" fillId="0" borderId="1" xfId="0" applyFont="1" applyBorder="1" applyAlignment="1">
      <alignment horizontal="center" vertical="center" wrapText="1"/>
    </xf>
    <xf numFmtId="0" fontId="11" fillId="0" borderId="0" xfId="0" applyFont="1"/>
    <xf numFmtId="0" fontId="16" fillId="0" borderId="0" xfId="0" applyFont="1"/>
    <xf numFmtId="0" fontId="19" fillId="0" borderId="0" xfId="0" applyFont="1" applyAlignment="1">
      <alignment wrapText="1"/>
    </xf>
    <xf numFmtId="0" fontId="11" fillId="0" borderId="0" xfId="0" applyFont="1" applyAlignment="1">
      <alignment horizontal="center" vertical="center"/>
    </xf>
    <xf numFmtId="0" fontId="11" fillId="0" borderId="0" xfId="0" applyFont="1" applyAlignment="1">
      <alignment horizontal="center" vertical="top"/>
    </xf>
    <xf numFmtId="0" fontId="16" fillId="0" borderId="0" xfId="0" applyFont="1" applyAlignment="1">
      <alignment vertical="top"/>
    </xf>
    <xf numFmtId="0" fontId="19" fillId="0" borderId="0" xfId="0" applyFont="1" applyBorder="1" applyAlignment="1">
      <alignment horizontal="center" vertical="top" wrapText="1"/>
    </xf>
    <xf numFmtId="0" fontId="20" fillId="0" borderId="0" xfId="0" applyFont="1" applyAlignment="1">
      <alignment horizontal="right"/>
    </xf>
    <xf numFmtId="0" fontId="11" fillId="0" borderId="0" xfId="0" applyFont="1" applyAlignment="1">
      <alignment vertical="top"/>
    </xf>
    <xf numFmtId="14" fontId="19" fillId="0" borderId="8" xfId="0" applyNumberFormat="1" applyFont="1" applyBorder="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xf>
    <xf numFmtId="0" fontId="19" fillId="0" borderId="8" xfId="0" applyFont="1" applyBorder="1" applyAlignment="1">
      <alignment horizontal="center" vertical="top" wrapText="1"/>
    </xf>
    <xf numFmtId="0" fontId="11" fillId="0" borderId="0" xfId="0" applyFont="1" applyBorder="1"/>
    <xf numFmtId="0" fontId="19" fillId="0" borderId="0" xfId="0" applyFont="1" applyAlignment="1">
      <alignment horizontal="center" vertical="top" wrapText="1"/>
    </xf>
    <xf numFmtId="165" fontId="11" fillId="0" borderId="0" xfId="1" applyNumberFormat="1" applyFont="1"/>
    <xf numFmtId="0" fontId="20" fillId="0" borderId="1" xfId="0" applyFont="1" applyBorder="1" applyAlignment="1">
      <alignment horizontal="center" vertical="top"/>
    </xf>
    <xf numFmtId="165" fontId="11" fillId="0" borderId="9" xfId="1" applyNumberFormat="1" applyFont="1" applyBorder="1"/>
    <xf numFmtId="0" fontId="11" fillId="0" borderId="9" xfId="0" applyFont="1" applyBorder="1"/>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22" fillId="0" borderId="8" xfId="0" applyFont="1" applyBorder="1" applyAlignment="1">
      <alignment horizontal="center" vertical="top" wrapText="1"/>
    </xf>
    <xf numFmtId="0" fontId="23" fillId="0" borderId="0" xfId="0" applyFont="1" applyBorder="1" applyAlignment="1">
      <alignment wrapText="1"/>
    </xf>
    <xf numFmtId="0" fontId="10" fillId="0" borderId="1" xfId="0" applyFont="1" applyBorder="1" applyAlignment="1">
      <alignment horizontal="center" vertical="top"/>
    </xf>
    <xf numFmtId="0" fontId="24" fillId="0" borderId="1" xfId="0" applyFont="1" applyBorder="1" applyAlignment="1">
      <alignment horizontal="center" vertical="top"/>
    </xf>
    <xf numFmtId="0" fontId="19" fillId="0" borderId="0" xfId="0" applyFont="1" applyAlignment="1">
      <alignment horizontal="center" vertical="top"/>
    </xf>
    <xf numFmtId="0" fontId="25" fillId="0" borderId="11" xfId="0" applyFont="1" applyBorder="1" applyAlignment="1">
      <alignment vertical="top" wrapText="1"/>
    </xf>
    <xf numFmtId="0" fontId="25" fillId="0" borderId="12" xfId="0" applyFont="1" applyBorder="1" applyAlignment="1">
      <alignment vertical="top" wrapText="1"/>
    </xf>
    <xf numFmtId="0" fontId="26" fillId="0" borderId="12" xfId="0" applyFont="1" applyBorder="1" applyAlignment="1">
      <alignment vertical="top" wrapText="1"/>
    </xf>
    <xf numFmtId="0" fontId="27" fillId="0" borderId="12" xfId="0" applyFont="1" applyBorder="1" applyAlignment="1">
      <alignment vertical="top" wrapText="1"/>
    </xf>
    <xf numFmtId="0" fontId="28" fillId="0" borderId="11" xfId="0" applyFont="1" applyBorder="1" applyAlignment="1">
      <alignment vertical="top" wrapText="1"/>
    </xf>
    <xf numFmtId="0" fontId="28" fillId="0" borderId="12" xfId="0" applyFont="1" applyBorder="1" applyAlignment="1">
      <alignment vertical="top" wrapText="1"/>
    </xf>
    <xf numFmtId="0" fontId="11" fillId="0" borderId="12" xfId="0" applyFont="1" applyBorder="1" applyAlignment="1">
      <alignment vertical="top" wrapText="1"/>
    </xf>
    <xf numFmtId="0" fontId="11" fillId="0" borderId="0" xfId="0" applyFont="1" applyAlignment="1">
      <alignment horizontal="right" vertical="top"/>
    </xf>
    <xf numFmtId="0" fontId="29" fillId="0" borderId="0" xfId="0" applyFont="1" applyAlignment="1">
      <alignment horizontal="center" vertical="top"/>
    </xf>
    <xf numFmtId="0" fontId="29" fillId="0" borderId="0" xfId="0" applyFont="1" applyAlignment="1">
      <alignment horizontal="center" vertical="center"/>
    </xf>
    <xf numFmtId="166" fontId="1" fillId="0" borderId="13" xfId="0" applyNumberFormat="1" applyFont="1" applyBorder="1"/>
    <xf numFmtId="0" fontId="32" fillId="0" borderId="0" xfId="0" applyFont="1"/>
    <xf numFmtId="0" fontId="33" fillId="0" borderId="0" xfId="0" applyFont="1"/>
    <xf numFmtId="0" fontId="34" fillId="0" borderId="13" xfId="0" applyFont="1" applyBorder="1"/>
    <xf numFmtId="0" fontId="35" fillId="0" borderId="14" xfId="0" applyFont="1" applyBorder="1"/>
    <xf numFmtId="0" fontId="1" fillId="0" borderId="15" xfId="0" applyFont="1" applyBorder="1"/>
    <xf numFmtId="1" fontId="1" fillId="0" borderId="9" xfId="0" applyNumberFormat="1" applyFont="1" applyBorder="1"/>
    <xf numFmtId="166" fontId="1" fillId="0" borderId="9" xfId="0" quotePrefix="1" applyNumberFormat="1" applyFont="1" applyBorder="1" applyAlignment="1">
      <alignment horizontal="center"/>
    </xf>
    <xf numFmtId="9" fontId="1" fillId="0" borderId="16" xfId="2" applyFont="1" applyBorder="1"/>
    <xf numFmtId="166" fontId="4" fillId="0" borderId="17" xfId="0" applyNumberFormat="1" applyFont="1" applyBorder="1"/>
    <xf numFmtId="0" fontId="1" fillId="0" borderId="18" xfId="0" applyFont="1" applyBorder="1"/>
    <xf numFmtId="1" fontId="4" fillId="0" borderId="19" xfId="0" applyNumberFormat="1" applyFont="1" applyBorder="1"/>
    <xf numFmtId="166" fontId="4" fillId="0" borderId="19" xfId="0" quotePrefix="1" applyNumberFormat="1" applyFont="1" applyBorder="1" applyAlignment="1">
      <alignment horizontal="center"/>
    </xf>
    <xf numFmtId="9" fontId="4" fillId="0" borderId="20" xfId="2" applyFont="1" applyBorder="1"/>
    <xf numFmtId="0" fontId="19" fillId="0" borderId="0" xfId="0" applyFont="1" applyBorder="1" applyAlignment="1">
      <alignment horizontal="left" vertical="top" wrapText="1"/>
    </xf>
    <xf numFmtId="0" fontId="31" fillId="0" borderId="8" xfId="0" applyFont="1" applyBorder="1" applyAlignment="1">
      <alignment horizontal="center"/>
    </xf>
    <xf numFmtId="0" fontId="34" fillId="0" borderId="21" xfId="0" quotePrefix="1" applyFont="1" applyBorder="1" applyAlignment="1">
      <alignment horizontal="center"/>
    </xf>
    <xf numFmtId="0" fontId="34" fillId="0" borderId="22" xfId="0" quotePrefix="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95250</xdr:rowOff>
    </xdr:from>
    <xdr:to>
      <xdr:col>1</xdr:col>
      <xdr:colOff>3143250</xdr:colOff>
      <xdr:row>10</xdr:row>
      <xdr:rowOff>19050</xdr:rowOff>
    </xdr:to>
    <xdr:sp macro="" textlink="">
      <xdr:nvSpPr>
        <xdr:cNvPr id="2" name="TextBox 1">
          <a:extLst>
            <a:ext uri="{FF2B5EF4-FFF2-40B4-BE49-F238E27FC236}">
              <a16:creationId xmlns:a16="http://schemas.microsoft.com/office/drawing/2014/main" id="{D2B952F9-D831-4049-8A51-01436800C7FE}"/>
            </a:ext>
          </a:extLst>
        </xdr:cNvPr>
        <xdr:cNvSpPr txBox="1"/>
      </xdr:nvSpPr>
      <xdr:spPr>
        <a:xfrm>
          <a:off x="333375" y="361950"/>
          <a:ext cx="3543300" cy="1495425"/>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Point</a:t>
          </a:r>
          <a:r>
            <a:rPr lang="en-US" sz="1100" b="1" baseline="0"/>
            <a:t> Scoring System</a:t>
          </a:r>
          <a:br>
            <a:rPr lang="en-US" sz="1100" baseline="0"/>
          </a:br>
          <a:endParaRPr lang="en-US" sz="1100" baseline="0"/>
        </a:p>
        <a:p>
          <a:r>
            <a:rPr lang="en-US" sz="1100" baseline="0"/>
            <a:t>1000 = Acceptable</a:t>
          </a:r>
        </a:p>
        <a:p>
          <a:r>
            <a:rPr lang="en-US" sz="1100" baseline="0"/>
            <a:t>&lt; 1000 = Improvement Needed</a:t>
          </a:r>
        </a:p>
        <a:p>
          <a:endParaRPr lang="en-US" sz="1100"/>
        </a:p>
        <a:p>
          <a:r>
            <a:rPr lang="en-US" sz="1100"/>
            <a:t>Satistafctory</a:t>
          </a:r>
          <a:r>
            <a:rPr lang="en-US" sz="1100" baseline="0"/>
            <a:t> = Full points</a:t>
          </a:r>
        </a:p>
        <a:p>
          <a:r>
            <a:rPr lang="en-US" sz="1100" baseline="0"/>
            <a:t>Marginal = Half Points</a:t>
          </a:r>
        </a:p>
        <a:p>
          <a:r>
            <a:rPr lang="en-US" sz="1100" baseline="0"/>
            <a:t>Unsatisfactory = No points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8"/>
  <sheetViews>
    <sheetView tabSelected="1" topLeftCell="A46" zoomScaleNormal="75" workbookViewId="0">
      <selection activeCell="H50" sqref="H50"/>
    </sheetView>
  </sheetViews>
  <sheetFormatPr defaultColWidth="8.42578125" defaultRowHeight="12.75" x14ac:dyDescent="0.2"/>
  <cols>
    <col min="1" max="1" width="5.42578125" style="82" customWidth="1"/>
    <col min="2" max="2" width="58.28515625" style="82" customWidth="1"/>
    <col min="3" max="3" width="10.42578125" style="82" customWidth="1"/>
    <col min="4" max="7" width="5.7109375" style="82" customWidth="1"/>
    <col min="8" max="8" width="33.85546875" style="84" customWidth="1"/>
    <col min="9" max="9" width="13.7109375" style="82" customWidth="1"/>
    <col min="10" max="10" width="4.85546875" style="82" customWidth="1"/>
    <col min="11" max="11" width="15" style="85" customWidth="1"/>
    <col min="12" max="16384" width="8.42578125" style="82"/>
  </cols>
  <sheetData>
    <row r="2" spans="1:11" x14ac:dyDescent="0.2">
      <c r="B2" s="83" t="s">
        <v>55</v>
      </c>
      <c r="H2" s="84" t="s">
        <v>121</v>
      </c>
    </row>
    <row r="3" spans="1:11" x14ac:dyDescent="0.2">
      <c r="B3" s="83" t="s">
        <v>56</v>
      </c>
      <c r="H3" s="84" t="s">
        <v>122</v>
      </c>
    </row>
    <row r="4" spans="1:11" x14ac:dyDescent="0.2">
      <c r="B4" s="83" t="s">
        <v>57</v>
      </c>
      <c r="H4" s="84" t="s">
        <v>4</v>
      </c>
    </row>
    <row r="5" spans="1:11" x14ac:dyDescent="0.2">
      <c r="A5" s="86"/>
      <c r="B5" s="87" t="s">
        <v>58</v>
      </c>
      <c r="C5" s="86"/>
      <c r="D5" s="86"/>
      <c r="E5" s="86"/>
      <c r="F5" s="86"/>
      <c r="H5" s="133" t="s">
        <v>4</v>
      </c>
    </row>
    <row r="6" spans="1:11" ht="15" x14ac:dyDescent="0.2">
      <c r="A6" s="86"/>
      <c r="B6" s="87" t="s">
        <v>59</v>
      </c>
      <c r="C6" s="86"/>
      <c r="D6" s="86"/>
      <c r="E6" s="86"/>
      <c r="F6" s="86"/>
      <c r="G6" s="89"/>
      <c r="H6" s="88"/>
    </row>
    <row r="7" spans="1:11" ht="18" x14ac:dyDescent="0.2">
      <c r="A7" s="86"/>
      <c r="B7" s="117" t="s">
        <v>7</v>
      </c>
      <c r="C7" s="86"/>
      <c r="D7" s="86"/>
      <c r="E7" s="86"/>
      <c r="F7" s="86"/>
      <c r="G7" s="89" t="s">
        <v>47</v>
      </c>
      <c r="H7" s="104"/>
    </row>
    <row r="8" spans="1:11" ht="18" x14ac:dyDescent="0.2">
      <c r="A8" s="86"/>
      <c r="B8" s="118" t="s">
        <v>48</v>
      </c>
      <c r="D8" s="116"/>
      <c r="E8" s="86"/>
      <c r="F8" s="86"/>
      <c r="G8" s="89" t="s">
        <v>63</v>
      </c>
      <c r="H8" s="91"/>
    </row>
    <row r="9" spans="1:11" ht="19.5" x14ac:dyDescent="0.2">
      <c r="A9" s="108"/>
      <c r="C9" s="92"/>
      <c r="D9" s="93"/>
      <c r="E9" s="92"/>
      <c r="F9" s="92"/>
      <c r="G9" s="89" t="s">
        <v>49</v>
      </c>
      <c r="H9" s="94"/>
      <c r="J9" s="95"/>
    </row>
    <row r="10" spans="1:11" ht="15" x14ac:dyDescent="0.2">
      <c r="A10" s="86"/>
      <c r="B10" s="90"/>
      <c r="C10" s="86"/>
      <c r="D10" s="86"/>
      <c r="E10" s="86"/>
      <c r="F10" s="86"/>
      <c r="G10" s="89" t="s">
        <v>50</v>
      </c>
      <c r="H10" s="96"/>
      <c r="I10" s="97"/>
    </row>
    <row r="11" spans="1:11" ht="15" x14ac:dyDescent="0.2">
      <c r="A11" s="98" t="s">
        <v>51</v>
      </c>
      <c r="B11" s="98" t="s">
        <v>3</v>
      </c>
      <c r="C11" s="98" t="s">
        <v>4</v>
      </c>
      <c r="D11" s="98" t="s">
        <v>91</v>
      </c>
      <c r="E11" s="98" t="s">
        <v>92</v>
      </c>
      <c r="F11" s="98" t="s">
        <v>93</v>
      </c>
      <c r="G11" s="98" t="s">
        <v>52</v>
      </c>
      <c r="H11" s="76" t="s">
        <v>98</v>
      </c>
      <c r="I11" s="82" t="s">
        <v>8</v>
      </c>
      <c r="K11" s="85" t="s">
        <v>99</v>
      </c>
    </row>
    <row r="12" spans="1:11" ht="15.75" thickBot="1" x14ac:dyDescent="0.25">
      <c r="A12" s="51" t="s">
        <v>6</v>
      </c>
      <c r="B12" s="98"/>
      <c r="C12" s="106"/>
      <c r="D12" s="106"/>
      <c r="E12" s="106"/>
      <c r="F12" s="107"/>
      <c r="G12" s="106"/>
      <c r="H12" s="76"/>
    </row>
    <row r="13" spans="1:11" ht="34.5" customHeight="1" thickBot="1" x14ac:dyDescent="0.25">
      <c r="A13" s="39">
        <v>1.1000000000000001</v>
      </c>
      <c r="B13" s="109" t="s">
        <v>64</v>
      </c>
      <c r="C13" s="41"/>
      <c r="D13" s="42"/>
      <c r="E13" s="43"/>
      <c r="F13" s="58"/>
      <c r="G13" s="43"/>
      <c r="H13" s="76"/>
      <c r="I13" s="97">
        <f>IF(D13="X",0,(IF(E13="X",K13/2,(IF(F13="X",K13,(IF(G13="X",K13,0)))))))</f>
        <v>0</v>
      </c>
      <c r="K13" s="85">
        <f>IF(G13="x",0,20)</f>
        <v>20</v>
      </c>
    </row>
    <row r="14" spans="1:11" ht="34.5" customHeight="1" thickBot="1" x14ac:dyDescent="0.25">
      <c r="A14" s="39">
        <v>1.2</v>
      </c>
      <c r="B14" s="110" t="s">
        <v>65</v>
      </c>
      <c r="C14" s="41"/>
      <c r="D14" s="42"/>
      <c r="E14" s="43"/>
      <c r="F14" s="58"/>
      <c r="G14" s="43"/>
      <c r="H14" s="76"/>
      <c r="I14" s="97">
        <f>IF(D14="X",0,(IF(E14="X",K14/2,(IF(F14="X",K14,0)))))</f>
        <v>0</v>
      </c>
      <c r="K14" s="85">
        <f>IF(G14="x",0,20)</f>
        <v>20</v>
      </c>
    </row>
    <row r="15" spans="1:11" ht="34.5" customHeight="1" thickBot="1" x14ac:dyDescent="0.25">
      <c r="A15" s="39">
        <v>1.3</v>
      </c>
      <c r="B15" s="110" t="s">
        <v>66</v>
      </c>
      <c r="C15" s="41"/>
      <c r="D15" s="42"/>
      <c r="E15" s="43"/>
      <c r="F15" s="58"/>
      <c r="G15" s="43"/>
      <c r="H15" s="76"/>
      <c r="I15" s="97">
        <f>IF(D15="X",0,(IF(E15="X",K15/2,(IF(F15="X",K15,0)))))</f>
        <v>0</v>
      </c>
      <c r="K15" s="85">
        <f>IF(G15="x",0,20)</f>
        <v>20</v>
      </c>
    </row>
    <row r="16" spans="1:11" ht="34.5" customHeight="1" thickBot="1" x14ac:dyDescent="0.25">
      <c r="A16" s="39">
        <v>1.4</v>
      </c>
      <c r="B16" s="111" t="s">
        <v>67</v>
      </c>
      <c r="C16" s="41"/>
      <c r="D16" s="42"/>
      <c r="E16" s="43"/>
      <c r="F16" s="58"/>
      <c r="G16" s="43"/>
      <c r="H16" s="76"/>
      <c r="I16" s="97">
        <f>IF(D16="X",0,(IF(E16="X",K16/2,(IF(F16="X",K16,0)))))</f>
        <v>0</v>
      </c>
      <c r="K16" s="85">
        <f>IF(G16="x",0,20)</f>
        <v>20</v>
      </c>
    </row>
    <row r="17" spans="1:11" ht="34.5" customHeight="1" thickBot="1" x14ac:dyDescent="0.25">
      <c r="A17" s="39">
        <v>1.5</v>
      </c>
      <c r="B17" s="112" t="s">
        <v>68</v>
      </c>
      <c r="C17" s="44"/>
      <c r="D17" s="45"/>
      <c r="E17" s="46"/>
      <c r="F17" s="70"/>
      <c r="G17" s="46"/>
      <c r="H17" s="77"/>
      <c r="I17" s="97"/>
    </row>
    <row r="18" spans="1:11" ht="34.5" customHeight="1" thickBot="1" x14ac:dyDescent="0.25">
      <c r="A18" s="39">
        <v>1.6</v>
      </c>
      <c r="B18" s="112" t="s">
        <v>69</v>
      </c>
      <c r="C18" s="44"/>
      <c r="D18" s="45"/>
      <c r="E18" s="46"/>
      <c r="F18" s="70"/>
      <c r="G18" s="46"/>
      <c r="H18" s="77"/>
      <c r="I18" s="97"/>
    </row>
    <row r="19" spans="1:11" ht="34.5" customHeight="1" thickBot="1" x14ac:dyDescent="0.25">
      <c r="A19" s="39">
        <v>1.7</v>
      </c>
      <c r="B19" s="112" t="s">
        <v>70</v>
      </c>
      <c r="C19" s="44"/>
      <c r="D19" s="45"/>
      <c r="E19" s="46"/>
      <c r="F19" s="70"/>
      <c r="G19" s="46"/>
      <c r="H19" s="77"/>
      <c r="I19" s="97"/>
    </row>
    <row r="20" spans="1:11" ht="34.5" customHeight="1" thickBot="1" x14ac:dyDescent="0.25">
      <c r="A20" s="39">
        <v>1.8</v>
      </c>
      <c r="B20" s="112" t="s">
        <v>71</v>
      </c>
      <c r="C20" s="44"/>
      <c r="D20" s="45"/>
      <c r="E20" s="46"/>
      <c r="F20" s="70"/>
      <c r="G20" s="46"/>
      <c r="H20" s="77"/>
      <c r="I20" s="97">
        <f>IF(D20="X",0,(IF(E20="X",K20/2,(IF(F20="X",K20,0)))))</f>
        <v>0</v>
      </c>
      <c r="K20" s="85">
        <f>IF(G20="x",0,20)</f>
        <v>20</v>
      </c>
    </row>
    <row r="21" spans="1:11" ht="15" customHeight="1" x14ac:dyDescent="0.2">
      <c r="A21" s="47"/>
      <c r="B21" s="48"/>
      <c r="C21" s="41"/>
      <c r="D21" s="49">
        <f>K21-SUM(I13:I20)</f>
        <v>100</v>
      </c>
      <c r="E21" s="56" t="s">
        <v>9</v>
      </c>
      <c r="F21" s="49">
        <f>K21</f>
        <v>100</v>
      </c>
      <c r="G21" s="36"/>
      <c r="H21" s="76"/>
      <c r="I21" s="99"/>
      <c r="J21" s="100"/>
      <c r="K21" s="101">
        <f>SUM(K13:K20)</f>
        <v>100</v>
      </c>
    </row>
    <row r="22" spans="1:11" x14ac:dyDescent="0.2">
      <c r="A22" s="51" t="s">
        <v>45</v>
      </c>
      <c r="B22" s="52"/>
      <c r="C22" s="53"/>
      <c r="D22" s="35"/>
      <c r="E22" s="35"/>
      <c r="F22" s="71"/>
      <c r="G22" s="35"/>
      <c r="H22" s="78"/>
      <c r="I22" s="97"/>
    </row>
    <row r="23" spans="1:11" ht="13.5" thickBot="1" x14ac:dyDescent="0.25">
      <c r="A23" s="54"/>
      <c r="B23" s="48"/>
      <c r="C23" s="55"/>
      <c r="D23" s="56" t="s">
        <v>91</v>
      </c>
      <c r="E23" s="56" t="s">
        <v>92</v>
      </c>
      <c r="F23" s="72" t="s">
        <v>93</v>
      </c>
      <c r="G23" s="50" t="s">
        <v>53</v>
      </c>
      <c r="H23" s="79" t="s">
        <v>54</v>
      </c>
      <c r="I23" s="97"/>
    </row>
    <row r="24" spans="1:11" ht="49.5" customHeight="1" thickBot="1" x14ac:dyDescent="0.25">
      <c r="A24" s="39">
        <v>2.1</v>
      </c>
      <c r="B24" s="113" t="s">
        <v>27</v>
      </c>
      <c r="C24" s="41"/>
      <c r="D24" s="57"/>
      <c r="E24" s="43"/>
      <c r="F24" s="58"/>
      <c r="G24" s="43"/>
      <c r="H24" s="79"/>
      <c r="I24" s="97">
        <f t="shared" ref="I24:I32" si="0">IF(D24="X",0,(IF(E24="X",K24/2,(IF(F24="X",K24,0)))))</f>
        <v>0</v>
      </c>
      <c r="K24" s="85">
        <f t="shared" ref="K24:K32" si="1">IF(G24="x",0,10)</f>
        <v>10</v>
      </c>
    </row>
    <row r="25" spans="1:11" ht="49.5" customHeight="1" thickBot="1" x14ac:dyDescent="0.25">
      <c r="A25" s="39">
        <v>2.2000000000000002</v>
      </c>
      <c r="B25" s="114" t="s">
        <v>28</v>
      </c>
      <c r="C25" s="41"/>
      <c r="D25" s="57"/>
      <c r="E25" s="43"/>
      <c r="F25" s="58"/>
      <c r="G25" s="43"/>
      <c r="H25" s="79"/>
      <c r="I25" s="97">
        <f t="shared" si="0"/>
        <v>0</v>
      </c>
      <c r="K25" s="85">
        <f t="shared" si="1"/>
        <v>10</v>
      </c>
    </row>
    <row r="26" spans="1:11" ht="49.5" customHeight="1" thickBot="1" x14ac:dyDescent="0.25">
      <c r="A26" s="39">
        <v>2.2999999999999998</v>
      </c>
      <c r="B26" s="114" t="s">
        <v>29</v>
      </c>
      <c r="C26" s="41"/>
      <c r="D26" s="57"/>
      <c r="E26" s="43"/>
      <c r="F26" s="58"/>
      <c r="G26" s="43"/>
      <c r="H26" s="79"/>
      <c r="I26" s="97">
        <f t="shared" si="0"/>
        <v>0</v>
      </c>
      <c r="K26" s="85">
        <f t="shared" si="1"/>
        <v>10</v>
      </c>
    </row>
    <row r="27" spans="1:11" ht="49.5" customHeight="1" thickBot="1" x14ac:dyDescent="0.25">
      <c r="A27" s="39">
        <v>2.4</v>
      </c>
      <c r="B27" s="114" t="s">
        <v>30</v>
      </c>
      <c r="C27" s="41"/>
      <c r="D27" s="57"/>
      <c r="E27" s="43"/>
      <c r="F27" s="58"/>
      <c r="G27" s="43"/>
      <c r="H27" s="79"/>
      <c r="I27" s="97">
        <f t="shared" si="0"/>
        <v>0</v>
      </c>
      <c r="K27" s="85">
        <f t="shared" si="1"/>
        <v>10</v>
      </c>
    </row>
    <row r="28" spans="1:11" ht="23.25" customHeight="1" thickBot="1" x14ac:dyDescent="0.25">
      <c r="A28" s="39">
        <v>2.5</v>
      </c>
      <c r="B28" s="114" t="s">
        <v>31</v>
      </c>
      <c r="C28" s="41"/>
      <c r="D28" s="57"/>
      <c r="E28" s="43"/>
      <c r="F28" s="58"/>
      <c r="G28" s="43"/>
      <c r="H28" s="79"/>
      <c r="I28" s="97">
        <f t="shared" si="0"/>
        <v>0</v>
      </c>
      <c r="K28" s="85">
        <f t="shared" si="1"/>
        <v>10</v>
      </c>
    </row>
    <row r="29" spans="1:11" ht="31.5" customHeight="1" thickBot="1" x14ac:dyDescent="0.25">
      <c r="A29" s="39">
        <v>2.6</v>
      </c>
      <c r="B29" s="114" t="s">
        <v>32</v>
      </c>
      <c r="C29" s="41"/>
      <c r="D29" s="57"/>
      <c r="E29" s="43"/>
      <c r="F29" s="58"/>
      <c r="G29" s="43"/>
      <c r="H29" s="79"/>
      <c r="I29" s="97">
        <f t="shared" si="0"/>
        <v>0</v>
      </c>
      <c r="K29" s="85">
        <f t="shared" si="1"/>
        <v>10</v>
      </c>
    </row>
    <row r="30" spans="1:11" ht="20.25" customHeight="1" thickBot="1" x14ac:dyDescent="0.25">
      <c r="A30" s="39">
        <v>2.7</v>
      </c>
      <c r="B30" s="114" t="s">
        <v>33</v>
      </c>
      <c r="C30" s="41"/>
      <c r="D30" s="57"/>
      <c r="E30" s="43"/>
      <c r="F30" s="58"/>
      <c r="G30" s="43"/>
      <c r="H30" s="79"/>
      <c r="I30" s="97">
        <f t="shared" si="0"/>
        <v>0</v>
      </c>
      <c r="K30" s="85">
        <f t="shared" si="1"/>
        <v>10</v>
      </c>
    </row>
    <row r="31" spans="1:11" ht="31.5" customHeight="1" thickBot="1" x14ac:dyDescent="0.25">
      <c r="A31" s="39">
        <v>2.8</v>
      </c>
      <c r="B31" s="114" t="s">
        <v>34</v>
      </c>
      <c r="C31" s="41"/>
      <c r="D31" s="57"/>
      <c r="E31" s="43"/>
      <c r="F31" s="58"/>
      <c r="G31" s="43"/>
      <c r="H31" s="79"/>
      <c r="I31" s="97">
        <f t="shared" si="0"/>
        <v>0</v>
      </c>
      <c r="K31" s="85">
        <f t="shared" si="1"/>
        <v>10</v>
      </c>
    </row>
    <row r="32" spans="1:11" ht="49.5" customHeight="1" thickBot="1" x14ac:dyDescent="0.25">
      <c r="A32" s="39">
        <v>2.9</v>
      </c>
      <c r="B32" s="115" t="s">
        <v>35</v>
      </c>
      <c r="C32" s="41"/>
      <c r="D32" s="57"/>
      <c r="E32" s="43"/>
      <c r="F32" s="58"/>
      <c r="G32" s="43"/>
      <c r="H32" s="79"/>
      <c r="I32" s="97">
        <f t="shared" si="0"/>
        <v>0</v>
      </c>
      <c r="K32" s="85">
        <f t="shared" si="1"/>
        <v>10</v>
      </c>
    </row>
    <row r="33" spans="1:11" x14ac:dyDescent="0.2">
      <c r="A33" s="59"/>
      <c r="B33" s="60"/>
      <c r="C33" s="60"/>
      <c r="D33" s="56"/>
      <c r="E33" s="56"/>
      <c r="F33" s="38"/>
      <c r="G33" s="37"/>
      <c r="H33" s="79"/>
      <c r="I33" s="97"/>
    </row>
    <row r="34" spans="1:11" x14ac:dyDescent="0.2">
      <c r="A34" s="59"/>
      <c r="B34" s="60"/>
      <c r="C34" s="60"/>
      <c r="D34" s="49">
        <f>K34-SUM(I26:I33)</f>
        <v>90</v>
      </c>
      <c r="E34" s="56" t="s">
        <v>9</v>
      </c>
      <c r="F34" s="49">
        <f>K34</f>
        <v>90</v>
      </c>
      <c r="G34" s="37"/>
      <c r="H34" s="79"/>
      <c r="I34" s="97"/>
      <c r="K34" s="102">
        <f>SUM(K22:K33)</f>
        <v>90</v>
      </c>
    </row>
    <row r="35" spans="1:11" x14ac:dyDescent="0.2">
      <c r="A35" s="51" t="s">
        <v>46</v>
      </c>
      <c r="B35" s="55"/>
      <c r="C35" s="55"/>
      <c r="D35" s="37"/>
      <c r="E35" s="37"/>
      <c r="F35" s="38"/>
      <c r="G35" s="37"/>
      <c r="H35" s="80"/>
      <c r="I35" s="97"/>
    </row>
    <row r="36" spans="1:11" ht="13.5" thickBot="1" x14ac:dyDescent="0.25">
      <c r="A36" s="54"/>
      <c r="B36" s="37"/>
      <c r="C36" s="37"/>
      <c r="D36" s="56" t="s">
        <v>91</v>
      </c>
      <c r="E36" s="56" t="s">
        <v>92</v>
      </c>
      <c r="F36" s="72" t="s">
        <v>93</v>
      </c>
      <c r="G36" s="50" t="s">
        <v>53</v>
      </c>
      <c r="H36" s="79" t="s">
        <v>54</v>
      </c>
      <c r="I36" s="97"/>
    </row>
    <row r="37" spans="1:11" ht="29.25" customHeight="1" thickBot="1" x14ac:dyDescent="0.25">
      <c r="A37" s="39">
        <v>3.1</v>
      </c>
      <c r="B37" s="113" t="s">
        <v>36</v>
      </c>
      <c r="C37" s="34"/>
      <c r="D37" s="42"/>
      <c r="E37" s="42"/>
      <c r="F37" s="73"/>
      <c r="G37" s="42"/>
      <c r="H37" s="76"/>
      <c r="I37" s="97">
        <f t="shared" ref="I37:I50" si="2">IF(D37="X",0,(IF(E37="X",K37/2,(IF(F37="X",K37,0)))))</f>
        <v>0</v>
      </c>
      <c r="K37" s="85">
        <f>IF(G37="x",0,15)</f>
        <v>15</v>
      </c>
    </row>
    <row r="38" spans="1:11" ht="45" customHeight="1" thickBot="1" x14ac:dyDescent="0.25">
      <c r="A38" s="39">
        <v>3.2</v>
      </c>
      <c r="B38" s="114" t="s">
        <v>37</v>
      </c>
      <c r="C38" s="34"/>
      <c r="D38" s="42"/>
      <c r="E38" s="42"/>
      <c r="F38" s="73"/>
      <c r="G38" s="42"/>
      <c r="H38" s="76"/>
      <c r="I38" s="97">
        <f t="shared" si="2"/>
        <v>0</v>
      </c>
      <c r="K38" s="85">
        <f>IF(G38="x",0,15)</f>
        <v>15</v>
      </c>
    </row>
    <row r="39" spans="1:11" ht="33" customHeight="1" thickBot="1" x14ac:dyDescent="0.25">
      <c r="A39" s="39">
        <v>3.3</v>
      </c>
      <c r="B39" s="114" t="s">
        <v>38</v>
      </c>
      <c r="C39" s="34"/>
      <c r="D39" s="42"/>
      <c r="E39" s="42"/>
      <c r="F39" s="73"/>
      <c r="G39" s="42"/>
      <c r="H39" s="76"/>
      <c r="I39" s="97">
        <f t="shared" si="2"/>
        <v>0</v>
      </c>
      <c r="K39" s="85">
        <f>IF(G39="x",0,10)</f>
        <v>10</v>
      </c>
    </row>
    <row r="40" spans="1:11" ht="36.75" customHeight="1" thickBot="1" x14ac:dyDescent="0.25">
      <c r="A40" s="39">
        <v>3.4</v>
      </c>
      <c r="B40" s="114" t="s">
        <v>39</v>
      </c>
      <c r="C40" s="34"/>
      <c r="D40" s="42"/>
      <c r="E40" s="42"/>
      <c r="F40" s="73"/>
      <c r="G40" s="42"/>
      <c r="H40" s="76"/>
      <c r="I40" s="97">
        <f t="shared" si="2"/>
        <v>0</v>
      </c>
      <c r="K40" s="85">
        <f>IF(G40="x",0,5)</f>
        <v>5</v>
      </c>
    </row>
    <row r="41" spans="1:11" ht="32.25" customHeight="1" thickBot="1" x14ac:dyDescent="0.25">
      <c r="A41" s="39">
        <v>3.5</v>
      </c>
      <c r="B41" s="114" t="s">
        <v>40</v>
      </c>
      <c r="C41" s="34"/>
      <c r="D41" s="42"/>
      <c r="E41" s="42"/>
      <c r="F41" s="73"/>
      <c r="G41" s="42"/>
      <c r="H41" s="76"/>
      <c r="I41" s="97">
        <f t="shared" si="2"/>
        <v>0</v>
      </c>
      <c r="K41" s="85">
        <f>IF(G41="x",0,15)</f>
        <v>15</v>
      </c>
    </row>
    <row r="42" spans="1:11" ht="37.5" customHeight="1" thickBot="1" x14ac:dyDescent="0.25">
      <c r="A42" s="39">
        <v>3.6</v>
      </c>
      <c r="B42" s="114" t="s">
        <v>41</v>
      </c>
      <c r="C42" s="34"/>
      <c r="D42" s="42"/>
      <c r="E42" s="42"/>
      <c r="F42" s="73"/>
      <c r="G42" s="42"/>
      <c r="H42" s="76"/>
      <c r="I42" s="97">
        <f t="shared" si="2"/>
        <v>0</v>
      </c>
      <c r="K42" s="85">
        <f>IF(G42="x",0,10)</f>
        <v>10</v>
      </c>
    </row>
    <row r="43" spans="1:11" ht="30.75" customHeight="1" thickBot="1" x14ac:dyDescent="0.25">
      <c r="A43" s="39">
        <v>3.7</v>
      </c>
      <c r="B43" s="114" t="s">
        <v>100</v>
      </c>
      <c r="C43" s="34"/>
      <c r="D43" s="42"/>
      <c r="E43" s="42"/>
      <c r="F43" s="73"/>
      <c r="G43" s="42"/>
      <c r="H43" s="76"/>
      <c r="I43" s="97"/>
    </row>
    <row r="44" spans="1:11" ht="32.25" customHeight="1" thickBot="1" x14ac:dyDescent="0.25">
      <c r="A44" s="39">
        <v>3.8</v>
      </c>
      <c r="B44" s="114" t="s">
        <v>77</v>
      </c>
      <c r="C44" s="34"/>
      <c r="D44" s="42"/>
      <c r="E44" s="42"/>
      <c r="F44" s="73"/>
      <c r="G44" s="42"/>
      <c r="H44" s="76"/>
      <c r="I44" s="97"/>
    </row>
    <row r="45" spans="1:11" ht="31.5" customHeight="1" thickBot="1" x14ac:dyDescent="0.25">
      <c r="A45" s="39">
        <v>3.9</v>
      </c>
      <c r="B45" s="114" t="s">
        <v>12</v>
      </c>
      <c r="C45" s="34"/>
      <c r="D45" s="42"/>
      <c r="E45" s="42"/>
      <c r="F45" s="73"/>
      <c r="G45" s="42"/>
      <c r="H45" s="76"/>
      <c r="I45" s="97"/>
    </row>
    <row r="46" spans="1:11" ht="32.25" customHeight="1" thickBot="1" x14ac:dyDescent="0.25">
      <c r="A46" s="39">
        <v>3.91</v>
      </c>
      <c r="B46" s="114" t="s">
        <v>13</v>
      </c>
      <c r="C46" s="34"/>
      <c r="D46" s="42"/>
      <c r="E46" s="42"/>
      <c r="F46" s="73"/>
      <c r="G46" s="42"/>
      <c r="H46" s="76"/>
      <c r="I46" s="97">
        <f t="shared" si="2"/>
        <v>0</v>
      </c>
      <c r="K46" s="85">
        <f>IF(G46="x",0,15)</f>
        <v>15</v>
      </c>
    </row>
    <row r="47" spans="1:11" ht="32.25" customHeight="1" thickBot="1" x14ac:dyDescent="0.25">
      <c r="A47" s="39">
        <v>3.92</v>
      </c>
      <c r="B47" s="114" t="s">
        <v>14</v>
      </c>
      <c r="C47" s="34"/>
      <c r="D47" s="42"/>
      <c r="E47" s="42"/>
      <c r="F47" s="73"/>
      <c r="G47" s="42"/>
      <c r="H47" s="76"/>
      <c r="I47" s="97">
        <f t="shared" si="2"/>
        <v>0</v>
      </c>
      <c r="K47" s="85">
        <f>IF(G47="x",0,15)</f>
        <v>15</v>
      </c>
    </row>
    <row r="48" spans="1:11" ht="30" customHeight="1" thickBot="1" x14ac:dyDescent="0.25">
      <c r="A48" s="39">
        <v>3.93</v>
      </c>
      <c r="B48" s="114" t="s">
        <v>15</v>
      </c>
      <c r="C48" s="34"/>
      <c r="D48" s="42"/>
      <c r="E48" s="42"/>
      <c r="F48" s="73"/>
      <c r="G48" s="42"/>
      <c r="H48" s="76"/>
      <c r="I48" s="97">
        <f t="shared" si="2"/>
        <v>0</v>
      </c>
      <c r="K48" s="85">
        <f>IF(G48="x",0,15)</f>
        <v>15</v>
      </c>
    </row>
    <row r="49" spans="1:11" ht="30" customHeight="1" thickBot="1" x14ac:dyDescent="0.25">
      <c r="A49" s="39">
        <v>3.94</v>
      </c>
      <c r="B49" s="114" t="s">
        <v>16</v>
      </c>
      <c r="C49" s="34"/>
      <c r="D49" s="42"/>
      <c r="E49" s="42"/>
      <c r="F49" s="73"/>
      <c r="G49" s="42"/>
      <c r="H49" s="76"/>
      <c r="I49" s="97">
        <f t="shared" si="2"/>
        <v>0</v>
      </c>
      <c r="K49" s="85">
        <f>IF(G49="x",0,15)</f>
        <v>15</v>
      </c>
    </row>
    <row r="50" spans="1:11" ht="45" customHeight="1" thickBot="1" x14ac:dyDescent="0.25">
      <c r="A50" s="39">
        <v>3.95</v>
      </c>
      <c r="B50" s="114" t="s">
        <v>17</v>
      </c>
      <c r="C50" s="34"/>
      <c r="D50" s="42"/>
      <c r="E50" s="42"/>
      <c r="F50" s="73"/>
      <c r="G50" s="42"/>
      <c r="H50" s="76"/>
      <c r="I50" s="97">
        <f t="shared" si="2"/>
        <v>0</v>
      </c>
      <c r="K50" s="85">
        <f>IF(G50="x",0,10)</f>
        <v>10</v>
      </c>
    </row>
    <row r="51" spans="1:11" x14ac:dyDescent="0.2">
      <c r="A51" s="61"/>
      <c r="B51" s="40"/>
      <c r="C51" s="34"/>
      <c r="D51" s="39"/>
      <c r="E51" s="62"/>
      <c r="F51" s="74"/>
      <c r="G51" s="62"/>
      <c r="H51" s="76"/>
      <c r="I51" s="97"/>
    </row>
    <row r="52" spans="1:11" x14ac:dyDescent="0.2">
      <c r="A52" s="63"/>
      <c r="B52" s="41"/>
      <c r="C52" s="41"/>
      <c r="D52" s="49">
        <f>K52-SUM(I44:I51)</f>
        <v>140</v>
      </c>
      <c r="E52" s="56" t="s">
        <v>9</v>
      </c>
      <c r="F52" s="49">
        <f>K52</f>
        <v>140</v>
      </c>
      <c r="G52" s="37"/>
      <c r="H52" s="79"/>
      <c r="I52" s="97"/>
      <c r="K52" s="102">
        <f>SUM(K37:K50)</f>
        <v>140</v>
      </c>
    </row>
    <row r="53" spans="1:11" x14ac:dyDescent="0.2">
      <c r="A53" s="51" t="s">
        <v>101</v>
      </c>
      <c r="B53" s="55"/>
      <c r="C53" s="60"/>
      <c r="D53" s="56"/>
      <c r="E53" s="37"/>
      <c r="F53" s="38"/>
      <c r="G53" s="37"/>
      <c r="H53" s="79"/>
      <c r="I53" s="97"/>
    </row>
    <row r="54" spans="1:11" ht="13.5" thickBot="1" x14ac:dyDescent="0.25">
      <c r="A54" s="54"/>
      <c r="B54" s="37"/>
      <c r="C54" s="37"/>
      <c r="D54" s="56" t="s">
        <v>91</v>
      </c>
      <c r="E54" s="56" t="s">
        <v>92</v>
      </c>
      <c r="F54" s="72" t="s">
        <v>93</v>
      </c>
      <c r="G54" s="50" t="s">
        <v>53</v>
      </c>
      <c r="H54" s="79" t="s">
        <v>54</v>
      </c>
      <c r="I54" s="97"/>
    </row>
    <row r="55" spans="1:11" ht="28.5" customHeight="1" thickBot="1" x14ac:dyDescent="0.25">
      <c r="A55" s="62">
        <v>4.0999999999999996</v>
      </c>
      <c r="B55" s="113" t="s">
        <v>18</v>
      </c>
      <c r="C55" s="34"/>
      <c r="D55" s="56"/>
      <c r="E55" s="37"/>
      <c r="F55" s="38"/>
      <c r="G55" s="37"/>
      <c r="H55" s="79"/>
      <c r="I55" s="97">
        <f t="shared" ref="I55:I60" si="3">IF(D55="X",0,(IF(E55="X",K55/2,(IF(F55="X",K55,0)))))</f>
        <v>0</v>
      </c>
      <c r="K55" s="85">
        <f>IF(G55="x",0,10)</f>
        <v>10</v>
      </c>
    </row>
    <row r="56" spans="1:11" ht="21.75" customHeight="1" thickBot="1" x14ac:dyDescent="0.25">
      <c r="A56" s="62">
        <v>4.2</v>
      </c>
      <c r="B56" s="114" t="s">
        <v>123</v>
      </c>
      <c r="C56" s="34"/>
      <c r="D56" s="56"/>
      <c r="E56" s="37"/>
      <c r="F56" s="38"/>
      <c r="G56" s="37"/>
      <c r="H56" s="79"/>
      <c r="I56" s="97">
        <f t="shared" si="3"/>
        <v>0</v>
      </c>
      <c r="K56" s="85">
        <f>IF(G56="x",0,10)</f>
        <v>10</v>
      </c>
    </row>
    <row r="57" spans="1:11" ht="25.5" customHeight="1" thickBot="1" x14ac:dyDescent="0.25">
      <c r="A57" s="62">
        <v>4.3</v>
      </c>
      <c r="B57" s="114" t="s">
        <v>102</v>
      </c>
      <c r="C57" s="34"/>
      <c r="D57" s="56"/>
      <c r="E57" s="37"/>
      <c r="F57" s="38"/>
      <c r="G57" s="37"/>
      <c r="H57" s="79"/>
      <c r="I57" s="97">
        <f t="shared" si="3"/>
        <v>0</v>
      </c>
      <c r="K57" s="85">
        <f>IF(G57="x",0,10)</f>
        <v>10</v>
      </c>
    </row>
    <row r="58" spans="1:11" ht="33.75" customHeight="1" thickBot="1" x14ac:dyDescent="0.25">
      <c r="A58" s="62">
        <v>4.4000000000000004</v>
      </c>
      <c r="B58" s="114" t="s">
        <v>19</v>
      </c>
      <c r="C58" s="34"/>
      <c r="D58" s="56"/>
      <c r="E58" s="37"/>
      <c r="F58" s="38"/>
      <c r="G58" s="37"/>
      <c r="H58" s="79"/>
      <c r="I58" s="97">
        <f t="shared" si="3"/>
        <v>0</v>
      </c>
      <c r="K58" s="85">
        <f>IF(G58="x",0,10)</f>
        <v>10</v>
      </c>
    </row>
    <row r="59" spans="1:11" ht="34.5" customHeight="1" thickBot="1" x14ac:dyDescent="0.25">
      <c r="A59" s="62">
        <v>4.5</v>
      </c>
      <c r="B59" s="114" t="s">
        <v>104</v>
      </c>
      <c r="C59" s="34"/>
      <c r="D59" s="56"/>
      <c r="E59" s="37"/>
      <c r="F59" s="38"/>
      <c r="G59" s="37"/>
      <c r="H59" s="79"/>
      <c r="I59" s="97">
        <f t="shared" si="3"/>
        <v>0</v>
      </c>
      <c r="K59" s="85">
        <f>IF(G59="x",0,15)</f>
        <v>15</v>
      </c>
    </row>
    <row r="60" spans="1:11" ht="20.25" customHeight="1" thickBot="1" x14ac:dyDescent="0.25">
      <c r="A60" s="62">
        <v>4.5999999999999996</v>
      </c>
      <c r="B60" s="114" t="s">
        <v>78</v>
      </c>
      <c r="C60" s="34"/>
      <c r="D60" s="56"/>
      <c r="E60" s="37"/>
      <c r="F60" s="38"/>
      <c r="G60" s="37"/>
      <c r="H60" s="79"/>
      <c r="I60" s="97">
        <f t="shared" si="3"/>
        <v>0</v>
      </c>
      <c r="K60" s="85">
        <f>IF(G60="x",0,15)</f>
        <v>15</v>
      </c>
    </row>
    <row r="61" spans="1:11" x14ac:dyDescent="0.2">
      <c r="A61" s="39"/>
      <c r="B61" s="64"/>
      <c r="C61" s="62"/>
      <c r="D61" s="56"/>
      <c r="E61" s="37"/>
      <c r="F61" s="38"/>
      <c r="G61" s="37"/>
      <c r="H61" s="79"/>
      <c r="I61" s="97"/>
    </row>
    <row r="62" spans="1:11" x14ac:dyDescent="0.2">
      <c r="A62" s="59"/>
      <c r="B62" s="41"/>
      <c r="C62" s="41"/>
      <c r="D62" s="49">
        <f>K62-SUM(I54:I61)</f>
        <v>70</v>
      </c>
      <c r="E62" s="56" t="s">
        <v>9</v>
      </c>
      <c r="F62" s="49">
        <f>K62</f>
        <v>70</v>
      </c>
      <c r="G62" s="37"/>
      <c r="H62" s="79"/>
      <c r="I62" s="97"/>
      <c r="K62" s="102">
        <f>SUM(K55:K61)</f>
        <v>70</v>
      </c>
    </row>
    <row r="63" spans="1:11" x14ac:dyDescent="0.2">
      <c r="A63" s="51" t="s">
        <v>105</v>
      </c>
      <c r="B63" s="60"/>
      <c r="C63" s="60"/>
      <c r="D63" s="56"/>
      <c r="E63" s="56"/>
      <c r="F63" s="38"/>
      <c r="G63" s="37"/>
      <c r="H63" s="79"/>
      <c r="I63" s="97"/>
    </row>
    <row r="64" spans="1:11" ht="13.5" thickBot="1" x14ac:dyDescent="0.25">
      <c r="A64" s="54"/>
      <c r="B64" s="37"/>
      <c r="C64" s="37"/>
      <c r="D64" s="56" t="s">
        <v>91</v>
      </c>
      <c r="E64" s="56" t="s">
        <v>92</v>
      </c>
      <c r="F64" s="72" t="s">
        <v>93</v>
      </c>
      <c r="G64" s="50" t="s">
        <v>53</v>
      </c>
      <c r="H64" s="79" t="s">
        <v>54</v>
      </c>
      <c r="I64" s="97"/>
    </row>
    <row r="65" spans="1:11" ht="29.25" customHeight="1" thickBot="1" x14ac:dyDescent="0.25">
      <c r="A65" s="39">
        <v>5.0999999999999996</v>
      </c>
      <c r="B65" s="113" t="s">
        <v>20</v>
      </c>
      <c r="C65" s="34"/>
      <c r="D65" s="57"/>
      <c r="E65" s="43"/>
      <c r="F65" s="58"/>
      <c r="G65" s="43"/>
      <c r="H65" s="79"/>
      <c r="I65" s="97">
        <f>IF(D65="X",0,(IF(E65="X",K65/2,(IF(F65="X",K65,0)))))</f>
        <v>0</v>
      </c>
      <c r="K65" s="85">
        <f>IF(G65="x",0,30)</f>
        <v>30</v>
      </c>
    </row>
    <row r="66" spans="1:11" ht="42.75" customHeight="1" thickBot="1" x14ac:dyDescent="0.25">
      <c r="A66" s="39">
        <v>5.2</v>
      </c>
      <c r="B66" s="114" t="s">
        <v>21</v>
      </c>
      <c r="C66" s="34"/>
      <c r="D66" s="57"/>
      <c r="E66" s="43"/>
      <c r="F66" s="58"/>
      <c r="G66" s="43"/>
      <c r="H66" s="80"/>
      <c r="I66" s="97">
        <f>IF(D66="X",0,(IF(E66="X",K66/2,(IF(F66="X",K66,0)))))</f>
        <v>0</v>
      </c>
      <c r="K66" s="85">
        <f>IF(G66="x",0,30)</f>
        <v>30</v>
      </c>
    </row>
    <row r="67" spans="1:11" ht="19.5" customHeight="1" thickBot="1" x14ac:dyDescent="0.25">
      <c r="A67" s="39">
        <v>5.3</v>
      </c>
      <c r="B67" s="114" t="s">
        <v>106</v>
      </c>
      <c r="C67" s="34"/>
      <c r="D67" s="57"/>
      <c r="E67" s="43"/>
      <c r="F67" s="58"/>
      <c r="G67" s="43"/>
      <c r="H67" s="79"/>
      <c r="I67" s="97">
        <f>IF(D67="X",0,(IF(E67="X",K67/2,(IF(F67="X",K67,0)))))</f>
        <v>0</v>
      </c>
      <c r="K67" s="85">
        <f>IF(G67="x",0,30)</f>
        <v>30</v>
      </c>
    </row>
    <row r="68" spans="1:11" ht="31.5" customHeight="1" thickBot="1" x14ac:dyDescent="0.25">
      <c r="A68" s="39">
        <v>5.4</v>
      </c>
      <c r="B68" s="114" t="s">
        <v>22</v>
      </c>
      <c r="C68" s="34"/>
      <c r="D68" s="57"/>
      <c r="E68" s="43"/>
      <c r="F68" s="58"/>
      <c r="G68" s="43"/>
      <c r="H68" s="79"/>
      <c r="I68" s="97">
        <f>IF(D68="X",0,(IF(E68="X",K68/2,(IF(F68="X",K68,0)))))</f>
        <v>0</v>
      </c>
      <c r="K68" s="85">
        <f>IF(G68="x",0,30)</f>
        <v>30</v>
      </c>
    </row>
    <row r="69" spans="1:11" ht="43.5" customHeight="1" thickBot="1" x14ac:dyDescent="0.25">
      <c r="A69" s="39">
        <v>5.5</v>
      </c>
      <c r="B69" s="114" t="s">
        <v>79</v>
      </c>
      <c r="C69" s="34"/>
      <c r="D69" s="57"/>
      <c r="E69" s="43"/>
      <c r="F69" s="58"/>
      <c r="G69" s="43"/>
      <c r="H69" s="79"/>
      <c r="I69" s="97"/>
    </row>
    <row r="70" spans="1:11" ht="30" customHeight="1" thickBot="1" x14ac:dyDescent="0.25">
      <c r="A70" s="39">
        <v>5.6</v>
      </c>
      <c r="B70" s="115" t="s">
        <v>23</v>
      </c>
      <c r="C70" s="34"/>
      <c r="D70" s="57"/>
      <c r="E70" s="43"/>
      <c r="F70" s="58"/>
      <c r="G70" s="43"/>
      <c r="H70" s="79"/>
      <c r="I70" s="97">
        <f>IF(D70="X",0,(IF(E70="X",K70/2,(IF(F70="X",K70,0)))))</f>
        <v>0</v>
      </c>
      <c r="K70" s="85">
        <f>IF(G70="x",0,30)</f>
        <v>30</v>
      </c>
    </row>
    <row r="71" spans="1:11" x14ac:dyDescent="0.2">
      <c r="A71" s="59"/>
      <c r="C71" s="60"/>
      <c r="D71" s="56"/>
      <c r="E71" s="37"/>
      <c r="F71" s="38"/>
      <c r="G71" s="37"/>
      <c r="H71" s="79"/>
      <c r="I71" s="97"/>
    </row>
    <row r="72" spans="1:11" x14ac:dyDescent="0.2">
      <c r="A72" s="65"/>
      <c r="B72" s="60"/>
      <c r="C72" s="60"/>
      <c r="D72" s="49">
        <f>K72-SUM(I64:I71)</f>
        <v>150</v>
      </c>
      <c r="E72" s="56" t="s">
        <v>9</v>
      </c>
      <c r="F72" s="49">
        <f>K72</f>
        <v>150</v>
      </c>
      <c r="G72" s="37"/>
      <c r="H72" s="79"/>
      <c r="I72" s="97"/>
      <c r="K72" s="102">
        <f>SUM(K63:K71)</f>
        <v>150</v>
      </c>
    </row>
    <row r="73" spans="1:11" x14ac:dyDescent="0.2">
      <c r="A73" s="51" t="s">
        <v>80</v>
      </c>
      <c r="B73" s="66"/>
      <c r="C73" s="39"/>
      <c r="D73" s="56"/>
      <c r="E73" s="56"/>
      <c r="F73" s="72"/>
      <c r="G73" s="50"/>
      <c r="H73" s="79"/>
      <c r="I73" s="97"/>
    </row>
    <row r="74" spans="1:11" ht="13.5" thickBot="1" x14ac:dyDescent="0.25">
      <c r="A74" s="51"/>
      <c r="B74" s="66"/>
      <c r="C74" s="39"/>
      <c r="D74" s="56" t="s">
        <v>91</v>
      </c>
      <c r="E74" s="56" t="s">
        <v>92</v>
      </c>
      <c r="F74" s="72" t="s">
        <v>93</v>
      </c>
      <c r="G74" s="50" t="s">
        <v>53</v>
      </c>
      <c r="H74" s="79" t="s">
        <v>54</v>
      </c>
      <c r="I74" s="97"/>
    </row>
    <row r="75" spans="1:11" ht="30" customHeight="1" thickBot="1" x14ac:dyDescent="0.25">
      <c r="A75" s="62">
        <v>6.1</v>
      </c>
      <c r="B75" s="113" t="s">
        <v>24</v>
      </c>
      <c r="C75" s="62"/>
      <c r="D75" s="57"/>
      <c r="E75" s="57"/>
      <c r="F75" s="75"/>
      <c r="G75" s="67"/>
      <c r="H75" s="80"/>
      <c r="I75" s="97">
        <f t="shared" ref="I75:I98" si="4">IF(D75="X",0,(IF(E75="X",K75/2,(IF(F75="X",K75,0)))))</f>
        <v>0</v>
      </c>
      <c r="K75" s="85">
        <f t="shared" ref="K75:K87" si="5">IF(G75="x",0,10)</f>
        <v>10</v>
      </c>
    </row>
    <row r="76" spans="1:11" ht="33.75" customHeight="1" thickBot="1" x14ac:dyDescent="0.25">
      <c r="A76" s="62">
        <v>6.2</v>
      </c>
      <c r="B76" s="114" t="s">
        <v>25</v>
      </c>
      <c r="C76" s="62"/>
      <c r="D76" s="57"/>
      <c r="E76" s="57"/>
      <c r="F76" s="75"/>
      <c r="G76" s="67"/>
      <c r="H76" s="80"/>
      <c r="I76" s="97">
        <f t="shared" si="4"/>
        <v>0</v>
      </c>
      <c r="K76" s="85">
        <v>15</v>
      </c>
    </row>
    <row r="77" spans="1:11" ht="23.25" customHeight="1" thickBot="1" x14ac:dyDescent="0.25">
      <c r="A77" s="62">
        <v>6.3</v>
      </c>
      <c r="B77" s="114" t="s">
        <v>26</v>
      </c>
      <c r="C77" s="62"/>
      <c r="D77" s="57"/>
      <c r="E77" s="57"/>
      <c r="F77" s="75"/>
      <c r="G77" s="67"/>
      <c r="H77" s="80"/>
      <c r="I77" s="97">
        <f t="shared" si="4"/>
        <v>0</v>
      </c>
      <c r="K77" s="85">
        <f t="shared" si="5"/>
        <v>10</v>
      </c>
    </row>
    <row r="78" spans="1:11" ht="29.25" customHeight="1" thickBot="1" x14ac:dyDescent="0.25">
      <c r="A78" s="62">
        <v>6.4</v>
      </c>
      <c r="B78" s="114" t="s">
        <v>83</v>
      </c>
      <c r="C78" s="34"/>
      <c r="D78" s="57"/>
      <c r="E78" s="57"/>
      <c r="F78" s="75"/>
      <c r="G78" s="67"/>
      <c r="H78" s="79"/>
      <c r="I78" s="97">
        <f t="shared" si="4"/>
        <v>0</v>
      </c>
      <c r="K78" s="85">
        <f t="shared" si="5"/>
        <v>10</v>
      </c>
    </row>
    <row r="79" spans="1:11" ht="31.5" customHeight="1" thickBot="1" x14ac:dyDescent="0.25">
      <c r="A79" s="62">
        <v>6.5</v>
      </c>
      <c r="B79" s="114" t="s">
        <v>0</v>
      </c>
      <c r="C79" s="62"/>
      <c r="D79" s="57"/>
      <c r="E79" s="57"/>
      <c r="F79" s="75"/>
      <c r="G79" s="67"/>
      <c r="H79" s="80"/>
      <c r="I79" s="97">
        <f t="shared" si="4"/>
        <v>0</v>
      </c>
      <c r="K79" s="85">
        <v>15</v>
      </c>
    </row>
    <row r="80" spans="1:11" ht="21.75" customHeight="1" thickBot="1" x14ac:dyDescent="0.25">
      <c r="A80" s="62">
        <v>6.6</v>
      </c>
      <c r="B80" s="114" t="s">
        <v>114</v>
      </c>
      <c r="C80" s="62"/>
      <c r="D80" s="57"/>
      <c r="E80" s="57"/>
      <c r="F80" s="75"/>
      <c r="G80" s="67"/>
      <c r="H80" s="80"/>
      <c r="I80" s="97">
        <f t="shared" si="4"/>
        <v>0</v>
      </c>
      <c r="K80" s="85">
        <f t="shared" si="5"/>
        <v>10</v>
      </c>
    </row>
    <row r="81" spans="1:11" ht="19.5" customHeight="1" thickBot="1" x14ac:dyDescent="0.25">
      <c r="A81" s="62">
        <v>6.7</v>
      </c>
      <c r="B81" s="114" t="s">
        <v>115</v>
      </c>
      <c r="C81" s="34"/>
      <c r="D81" s="57"/>
      <c r="E81" s="57"/>
      <c r="F81" s="75"/>
      <c r="G81" s="67"/>
      <c r="H81" s="80"/>
      <c r="I81" s="97">
        <f t="shared" si="4"/>
        <v>0</v>
      </c>
      <c r="K81" s="85">
        <f t="shared" si="5"/>
        <v>10</v>
      </c>
    </row>
    <row r="82" spans="1:11" ht="33" customHeight="1" thickBot="1" x14ac:dyDescent="0.25">
      <c r="A82" s="62">
        <v>6.8</v>
      </c>
      <c r="B82" s="114" t="s">
        <v>1</v>
      </c>
      <c r="C82" s="62"/>
      <c r="D82" s="57"/>
      <c r="E82" s="57"/>
      <c r="F82" s="75"/>
      <c r="G82" s="67"/>
      <c r="H82" s="80"/>
      <c r="I82" s="97">
        <f t="shared" si="4"/>
        <v>0</v>
      </c>
      <c r="K82" s="85">
        <f t="shared" si="5"/>
        <v>10</v>
      </c>
    </row>
    <row r="83" spans="1:11" ht="24.75" customHeight="1" thickBot="1" x14ac:dyDescent="0.25">
      <c r="A83" s="62">
        <v>6.9</v>
      </c>
      <c r="B83" s="114" t="s">
        <v>103</v>
      </c>
      <c r="C83" s="62"/>
      <c r="D83" s="57"/>
      <c r="E83" s="57"/>
      <c r="F83" s="75"/>
      <c r="G83" s="67"/>
      <c r="H83" s="80"/>
      <c r="I83" s="97">
        <f t="shared" si="4"/>
        <v>0</v>
      </c>
      <c r="K83" s="85">
        <f t="shared" si="5"/>
        <v>10</v>
      </c>
    </row>
    <row r="84" spans="1:11" ht="39" customHeight="1" thickBot="1" x14ac:dyDescent="0.25">
      <c r="A84" s="62">
        <v>6.1</v>
      </c>
      <c r="B84" s="114" t="s">
        <v>2</v>
      </c>
      <c r="C84" s="62"/>
      <c r="D84" s="57"/>
      <c r="E84" s="57"/>
      <c r="F84" s="75"/>
      <c r="G84" s="67"/>
      <c r="H84" s="80"/>
      <c r="I84" s="97">
        <f t="shared" si="4"/>
        <v>0</v>
      </c>
      <c r="K84" s="85">
        <v>15</v>
      </c>
    </row>
    <row r="85" spans="1:11" ht="15.75" customHeight="1" x14ac:dyDescent="0.2">
      <c r="A85" s="62">
        <v>6.11</v>
      </c>
      <c r="B85" s="40" t="s">
        <v>112</v>
      </c>
      <c r="C85" s="62"/>
      <c r="D85" s="57"/>
      <c r="E85" s="57"/>
      <c r="F85" s="75"/>
      <c r="G85" s="67"/>
      <c r="H85" s="80"/>
      <c r="I85" s="97">
        <f t="shared" si="4"/>
        <v>0</v>
      </c>
      <c r="K85" s="85">
        <v>15</v>
      </c>
    </row>
    <row r="86" spans="1:11" ht="30.75" customHeight="1" x14ac:dyDescent="0.2">
      <c r="A86" s="62">
        <v>6.12</v>
      </c>
      <c r="B86" s="40" t="s">
        <v>120</v>
      </c>
      <c r="C86" s="62"/>
      <c r="D86" s="57"/>
      <c r="E86" s="57"/>
      <c r="F86" s="75"/>
      <c r="G86" s="67"/>
      <c r="H86" s="80"/>
      <c r="I86" s="97">
        <f t="shared" si="4"/>
        <v>0</v>
      </c>
      <c r="K86" s="85">
        <f t="shared" si="5"/>
        <v>10</v>
      </c>
    </row>
    <row r="87" spans="1:11" ht="32.25" customHeight="1" x14ac:dyDescent="0.2">
      <c r="A87" s="62">
        <v>6.13</v>
      </c>
      <c r="B87" s="40" t="s">
        <v>113</v>
      </c>
      <c r="C87" s="62"/>
      <c r="D87" s="57"/>
      <c r="E87" s="57"/>
      <c r="F87" s="75"/>
      <c r="G87" s="67"/>
      <c r="H87" s="80"/>
      <c r="I87" s="97">
        <f t="shared" si="4"/>
        <v>0</v>
      </c>
      <c r="K87" s="85">
        <f t="shared" si="5"/>
        <v>10</v>
      </c>
    </row>
    <row r="88" spans="1:11" x14ac:dyDescent="0.2">
      <c r="A88" s="61"/>
      <c r="B88" s="40"/>
      <c r="C88" s="34"/>
      <c r="D88" s="56"/>
      <c r="E88" s="37"/>
      <c r="F88" s="38"/>
      <c r="G88" s="37"/>
      <c r="H88" s="79"/>
      <c r="I88" s="97"/>
    </row>
    <row r="89" spans="1:11" x14ac:dyDescent="0.2">
      <c r="A89" s="59"/>
      <c r="B89" s="41"/>
      <c r="C89" s="41"/>
      <c r="D89" s="49">
        <f>K89-SUM(I83:I88)</f>
        <v>150</v>
      </c>
      <c r="E89" s="56" t="s">
        <v>9</v>
      </c>
      <c r="F89" s="49">
        <f>K89</f>
        <v>150</v>
      </c>
      <c r="G89" s="37"/>
      <c r="H89" s="79"/>
      <c r="I89" s="97"/>
      <c r="K89" s="102">
        <f>SUM(K75:K88)</f>
        <v>150</v>
      </c>
    </row>
    <row r="90" spans="1:11" x14ac:dyDescent="0.2">
      <c r="A90" s="68" t="s">
        <v>81</v>
      </c>
      <c r="B90" s="66"/>
      <c r="C90" s="39"/>
      <c r="D90" s="56"/>
      <c r="E90" s="56"/>
      <c r="F90" s="72"/>
      <c r="G90" s="50"/>
      <c r="H90" s="80"/>
      <c r="I90" s="97"/>
    </row>
    <row r="91" spans="1:11" x14ac:dyDescent="0.2">
      <c r="A91" s="68"/>
      <c r="B91" s="66"/>
      <c r="C91" s="39"/>
      <c r="D91" s="56" t="s">
        <v>91</v>
      </c>
      <c r="E91" s="56" t="s">
        <v>92</v>
      </c>
      <c r="F91" s="72" t="s">
        <v>93</v>
      </c>
      <c r="G91" s="50" t="s">
        <v>53</v>
      </c>
      <c r="H91" s="79" t="s">
        <v>54</v>
      </c>
      <c r="I91" s="97"/>
    </row>
    <row r="92" spans="1:11" ht="27" customHeight="1" x14ac:dyDescent="0.2">
      <c r="A92" s="39">
        <v>7.1</v>
      </c>
      <c r="B92" s="40" t="s">
        <v>107</v>
      </c>
      <c r="C92" s="34"/>
      <c r="D92" s="56"/>
      <c r="E92" s="37"/>
      <c r="F92" s="38"/>
      <c r="G92" s="37"/>
      <c r="H92" s="79"/>
      <c r="I92" s="97">
        <f t="shared" si="4"/>
        <v>0</v>
      </c>
      <c r="K92" s="85">
        <f t="shared" ref="K92:K97" si="6">IF(G92="x",0,15)</f>
        <v>15</v>
      </c>
    </row>
    <row r="93" spans="1:11" ht="42" customHeight="1" x14ac:dyDescent="0.2">
      <c r="A93" s="39">
        <v>7.2</v>
      </c>
      <c r="B93" s="40" t="s">
        <v>82</v>
      </c>
      <c r="C93" s="34"/>
      <c r="D93" s="56"/>
      <c r="E93" s="37"/>
      <c r="F93" s="38"/>
      <c r="G93" s="37"/>
      <c r="H93" s="79"/>
      <c r="I93" s="97">
        <f t="shared" si="4"/>
        <v>0</v>
      </c>
      <c r="K93" s="85">
        <f t="shared" si="6"/>
        <v>15</v>
      </c>
    </row>
    <row r="94" spans="1:11" ht="21.75" customHeight="1" x14ac:dyDescent="0.2">
      <c r="A94" s="39">
        <v>7.3</v>
      </c>
      <c r="B94" s="40" t="s">
        <v>108</v>
      </c>
      <c r="C94" s="34"/>
      <c r="D94" s="56"/>
      <c r="E94" s="37"/>
      <c r="F94" s="38"/>
      <c r="G94" s="37"/>
      <c r="H94" s="79"/>
      <c r="I94" s="97">
        <f t="shared" si="4"/>
        <v>0</v>
      </c>
      <c r="K94" s="85">
        <f t="shared" si="6"/>
        <v>15</v>
      </c>
    </row>
    <row r="95" spans="1:11" ht="30.75" customHeight="1" x14ac:dyDescent="0.2">
      <c r="A95" s="39">
        <v>7.4</v>
      </c>
      <c r="B95" s="40" t="s">
        <v>109</v>
      </c>
      <c r="C95" s="34"/>
      <c r="D95" s="56"/>
      <c r="E95" s="37"/>
      <c r="F95" s="38"/>
      <c r="G95" s="37"/>
      <c r="H95" s="79"/>
      <c r="I95" s="97">
        <f t="shared" si="4"/>
        <v>0</v>
      </c>
      <c r="K95" s="85">
        <f t="shared" si="6"/>
        <v>15</v>
      </c>
    </row>
    <row r="96" spans="1:11" ht="30" customHeight="1" x14ac:dyDescent="0.2">
      <c r="A96" s="39">
        <v>7.5</v>
      </c>
      <c r="B96" s="40" t="s">
        <v>83</v>
      </c>
      <c r="C96" s="34"/>
      <c r="D96" s="56"/>
      <c r="E96" s="37"/>
      <c r="F96" s="38"/>
      <c r="G96" s="37"/>
      <c r="H96" s="79"/>
      <c r="I96" s="97">
        <f t="shared" si="4"/>
        <v>0</v>
      </c>
      <c r="K96" s="85">
        <f t="shared" si="6"/>
        <v>15</v>
      </c>
    </row>
    <row r="97" spans="1:11" ht="28.5" customHeight="1" x14ac:dyDescent="0.2">
      <c r="A97" s="39">
        <v>7.6</v>
      </c>
      <c r="B97" s="40" t="s">
        <v>110</v>
      </c>
      <c r="C97" s="34"/>
      <c r="D97" s="56"/>
      <c r="E97" s="37"/>
      <c r="F97" s="38"/>
      <c r="G97" s="37"/>
      <c r="H97" s="79"/>
      <c r="I97" s="97">
        <f t="shared" si="4"/>
        <v>0</v>
      </c>
      <c r="K97" s="85">
        <f t="shared" si="6"/>
        <v>15</v>
      </c>
    </row>
    <row r="98" spans="1:11" ht="30.75" customHeight="1" x14ac:dyDescent="0.2">
      <c r="A98" s="39">
        <v>7.7</v>
      </c>
      <c r="B98" s="40" t="s">
        <v>84</v>
      </c>
      <c r="C98" s="34"/>
      <c r="D98" s="56"/>
      <c r="E98" s="37"/>
      <c r="F98" s="38"/>
      <c r="G98" s="37"/>
      <c r="H98" s="79"/>
      <c r="I98" s="97">
        <f t="shared" si="4"/>
        <v>0</v>
      </c>
      <c r="K98" s="85">
        <f>IF(G98="x",0,10)</f>
        <v>10</v>
      </c>
    </row>
    <row r="99" spans="1:11" ht="13.5" customHeight="1" x14ac:dyDescent="0.2">
      <c r="A99" s="39"/>
      <c r="B99" s="40"/>
      <c r="C99" s="34"/>
      <c r="D99" s="56"/>
      <c r="E99" s="37"/>
      <c r="F99" s="38"/>
      <c r="G99" s="37"/>
      <c r="H99" s="79"/>
      <c r="I99" s="97"/>
    </row>
    <row r="100" spans="1:11" x14ac:dyDescent="0.2">
      <c r="A100" s="59" t="s">
        <v>94</v>
      </c>
      <c r="B100" s="60"/>
      <c r="C100" s="60"/>
      <c r="D100" s="49">
        <f>K100-SUM(I92:I99)</f>
        <v>100</v>
      </c>
      <c r="E100" s="56" t="s">
        <v>9</v>
      </c>
      <c r="F100" s="49">
        <f>K100</f>
        <v>100</v>
      </c>
      <c r="G100" s="37"/>
      <c r="H100" s="79"/>
      <c r="I100" s="97"/>
      <c r="K100" s="102">
        <f>SUM(K92:K98)</f>
        <v>100</v>
      </c>
    </row>
    <row r="101" spans="1:11" x14ac:dyDescent="0.2">
      <c r="A101" s="51" t="s">
        <v>85</v>
      </c>
      <c r="B101" s="60"/>
      <c r="C101" s="60"/>
      <c r="D101" s="49"/>
      <c r="E101" s="50"/>
      <c r="F101" s="38"/>
      <c r="G101" s="37"/>
      <c r="H101" s="79"/>
      <c r="I101" s="97"/>
      <c r="K101" s="103"/>
    </row>
    <row r="102" spans="1:11" x14ac:dyDescent="0.2">
      <c r="A102" s="51"/>
      <c r="B102" s="66"/>
      <c r="C102" s="39"/>
      <c r="D102" s="56" t="s">
        <v>91</v>
      </c>
      <c r="E102" s="56" t="s">
        <v>92</v>
      </c>
      <c r="F102" s="72" t="s">
        <v>93</v>
      </c>
      <c r="G102" s="50" t="s">
        <v>53</v>
      </c>
      <c r="H102" s="79" t="s">
        <v>54</v>
      </c>
      <c r="I102" s="97"/>
    </row>
    <row r="103" spans="1:11" ht="31.5" customHeight="1" x14ac:dyDescent="0.2">
      <c r="A103" s="39">
        <v>8.1</v>
      </c>
      <c r="B103" s="40" t="s">
        <v>72</v>
      </c>
      <c r="C103" s="34"/>
      <c r="D103" s="56"/>
      <c r="E103" s="37"/>
      <c r="F103" s="38"/>
      <c r="G103" s="37"/>
      <c r="H103" s="79"/>
      <c r="I103" s="97">
        <f>IF(D103="X",0,(IF(E103="X",K103/2,(IF(F103="X",K103,0)))))</f>
        <v>0</v>
      </c>
      <c r="K103" s="85">
        <f>IF(G103="x",0,10)</f>
        <v>10</v>
      </c>
    </row>
    <row r="104" spans="1:11" ht="33" customHeight="1" x14ac:dyDescent="0.2">
      <c r="A104" s="39">
        <v>8.1999999999999993</v>
      </c>
      <c r="B104" s="40" t="s">
        <v>86</v>
      </c>
      <c r="C104" s="34"/>
      <c r="D104" s="56"/>
      <c r="E104" s="37"/>
      <c r="F104" s="38"/>
      <c r="G104" s="37"/>
      <c r="H104" s="79"/>
      <c r="I104" s="97">
        <f t="shared" ref="I104:I119" si="7">IF(D104="X",0,(IF(E104="X",K104/2,(IF(F104="X",K104,0)))))</f>
        <v>0</v>
      </c>
      <c r="K104" s="85">
        <f>IF(G104="x",0,10)</f>
        <v>10</v>
      </c>
    </row>
    <row r="105" spans="1:11" ht="29.25" customHeight="1" x14ac:dyDescent="0.2">
      <c r="A105" s="39">
        <v>8.3000000000000007</v>
      </c>
      <c r="B105" s="40" t="s">
        <v>87</v>
      </c>
      <c r="C105" s="34"/>
      <c r="D105" s="56"/>
      <c r="E105" s="37"/>
      <c r="F105" s="38"/>
      <c r="G105" s="37"/>
      <c r="H105" s="79"/>
      <c r="I105" s="97">
        <f t="shared" si="7"/>
        <v>0</v>
      </c>
      <c r="K105" s="85">
        <f>IF(G105="x",0,5)</f>
        <v>5</v>
      </c>
    </row>
    <row r="106" spans="1:11" ht="18" customHeight="1" x14ac:dyDescent="0.2">
      <c r="A106" s="39">
        <v>8.4</v>
      </c>
      <c r="B106" s="40" t="s">
        <v>73</v>
      </c>
      <c r="C106" s="34"/>
      <c r="D106" s="56"/>
      <c r="E106" s="37"/>
      <c r="F106" s="38"/>
      <c r="G106" s="37"/>
      <c r="H106" s="79"/>
      <c r="I106" s="97">
        <f t="shared" si="7"/>
        <v>0</v>
      </c>
      <c r="K106" s="85">
        <f>IF(G106="x",0,5)</f>
        <v>5</v>
      </c>
    </row>
    <row r="107" spans="1:11" ht="18.75" customHeight="1" x14ac:dyDescent="0.2">
      <c r="A107" s="39">
        <v>8.5</v>
      </c>
      <c r="B107" s="40" t="s">
        <v>74</v>
      </c>
      <c r="C107" s="34"/>
      <c r="D107" s="56"/>
      <c r="E107" s="37"/>
      <c r="F107" s="38"/>
      <c r="G107" s="37"/>
      <c r="H107" s="79"/>
      <c r="I107" s="97">
        <f t="shared" si="7"/>
        <v>0</v>
      </c>
      <c r="K107" s="85">
        <f>IF(G107="x",0,10)</f>
        <v>10</v>
      </c>
    </row>
    <row r="108" spans="1:11" ht="41.25" customHeight="1" x14ac:dyDescent="0.2">
      <c r="A108" s="39">
        <v>8.6</v>
      </c>
      <c r="B108" s="40" t="s">
        <v>75</v>
      </c>
      <c r="C108" s="34"/>
      <c r="D108" s="56"/>
      <c r="E108" s="37"/>
      <c r="F108" s="38"/>
      <c r="G108" s="37"/>
      <c r="H108" s="79"/>
      <c r="I108" s="97">
        <f t="shared" si="7"/>
        <v>0</v>
      </c>
      <c r="K108" s="85">
        <f>IF(G108="x",0,10)</f>
        <v>10</v>
      </c>
    </row>
    <row r="109" spans="1:11" x14ac:dyDescent="0.2">
      <c r="A109" s="69"/>
      <c r="B109" s="40"/>
      <c r="C109" s="34"/>
      <c r="D109" s="56"/>
      <c r="E109" s="37"/>
      <c r="F109" s="38"/>
      <c r="G109" s="37"/>
      <c r="H109" s="79"/>
      <c r="I109" s="97"/>
    </row>
    <row r="110" spans="1:11" x14ac:dyDescent="0.2">
      <c r="A110" s="59" t="s">
        <v>94</v>
      </c>
      <c r="B110" s="60"/>
      <c r="C110" s="60"/>
      <c r="D110" s="49">
        <f>K110-SUM(I102:I109)</f>
        <v>50</v>
      </c>
      <c r="E110" s="56" t="s">
        <v>9</v>
      </c>
      <c r="F110" s="49">
        <f>K110</f>
        <v>50</v>
      </c>
      <c r="G110" s="37"/>
      <c r="H110" s="79"/>
      <c r="I110" s="97"/>
      <c r="K110" s="102">
        <f>SUM(K103:K108)</f>
        <v>50</v>
      </c>
    </row>
    <row r="111" spans="1:11" x14ac:dyDescent="0.2">
      <c r="A111" s="51" t="s">
        <v>76</v>
      </c>
      <c r="B111" s="66"/>
      <c r="C111" s="39"/>
      <c r="D111" s="56"/>
      <c r="E111" s="56"/>
      <c r="F111" s="72"/>
      <c r="G111" s="50"/>
      <c r="H111" s="80"/>
      <c r="I111" s="97"/>
    </row>
    <row r="112" spans="1:11" x14ac:dyDescent="0.2">
      <c r="A112" s="62"/>
      <c r="B112" s="64"/>
      <c r="C112" s="62"/>
      <c r="D112" s="56" t="s">
        <v>91</v>
      </c>
      <c r="E112" s="56" t="s">
        <v>92</v>
      </c>
      <c r="F112" s="72" t="s">
        <v>93</v>
      </c>
      <c r="G112" s="50" t="s">
        <v>53</v>
      </c>
      <c r="H112" s="79" t="s">
        <v>54</v>
      </c>
      <c r="I112" s="97"/>
    </row>
    <row r="113" spans="1:11" ht="30" customHeight="1" x14ac:dyDescent="0.2">
      <c r="A113" s="39">
        <v>9.1</v>
      </c>
      <c r="B113" s="40" t="s">
        <v>116</v>
      </c>
      <c r="C113" s="34"/>
      <c r="D113" s="57"/>
      <c r="E113" s="42"/>
      <c r="F113" s="73"/>
      <c r="G113" s="42"/>
      <c r="H113" s="79"/>
      <c r="I113" s="97">
        <f t="shared" si="7"/>
        <v>0</v>
      </c>
      <c r="K113" s="85">
        <f>IF(G113="x",0,10)</f>
        <v>10</v>
      </c>
    </row>
    <row r="114" spans="1:11" ht="29.25" customHeight="1" x14ac:dyDescent="0.2">
      <c r="A114" s="39">
        <v>9.1999999999999993</v>
      </c>
      <c r="B114" s="40" t="s">
        <v>117</v>
      </c>
      <c r="C114" s="34"/>
      <c r="D114" s="57"/>
      <c r="E114" s="42"/>
      <c r="F114" s="73"/>
      <c r="G114" s="42"/>
      <c r="H114" s="79"/>
      <c r="I114" s="97">
        <f t="shared" si="7"/>
        <v>0</v>
      </c>
      <c r="K114" s="85">
        <f>IF(G114="x",0,10)</f>
        <v>10</v>
      </c>
    </row>
    <row r="115" spans="1:11" ht="18" customHeight="1" x14ac:dyDescent="0.2">
      <c r="A115" s="39">
        <v>9.3000000000000007</v>
      </c>
      <c r="B115" s="40" t="s">
        <v>88</v>
      </c>
      <c r="C115" s="34"/>
      <c r="D115" s="57"/>
      <c r="E115" s="42"/>
      <c r="F115" s="73"/>
      <c r="G115" s="42"/>
      <c r="H115" s="79"/>
      <c r="I115" s="97">
        <f t="shared" si="7"/>
        <v>0</v>
      </c>
      <c r="K115" s="85">
        <f>IF(G115="x",0,10)</f>
        <v>10</v>
      </c>
    </row>
    <row r="116" spans="1:11" ht="42" customHeight="1" x14ac:dyDescent="0.2">
      <c r="A116" s="39">
        <v>9.4</v>
      </c>
      <c r="B116" s="40" t="s">
        <v>118</v>
      </c>
      <c r="C116" s="34"/>
      <c r="D116" s="57"/>
      <c r="E116" s="42"/>
      <c r="F116" s="73"/>
      <c r="G116" s="42"/>
      <c r="H116" s="79"/>
      <c r="I116" s="97">
        <f t="shared" si="7"/>
        <v>0</v>
      </c>
      <c r="K116" s="85">
        <f>IF(G116="x",0,10)</f>
        <v>10</v>
      </c>
    </row>
    <row r="117" spans="1:11" ht="41.25" customHeight="1" x14ac:dyDescent="0.2">
      <c r="A117" s="39">
        <v>9.5</v>
      </c>
      <c r="B117" s="40" t="s">
        <v>119</v>
      </c>
      <c r="C117" s="34"/>
      <c r="D117" s="57"/>
      <c r="E117" s="42"/>
      <c r="F117" s="73"/>
      <c r="G117" s="42"/>
      <c r="H117" s="81"/>
      <c r="I117" s="97">
        <f t="shared" si="7"/>
        <v>0</v>
      </c>
      <c r="K117" s="85">
        <f>IF(G117="x",0,10)</f>
        <v>10</v>
      </c>
    </row>
    <row r="118" spans="1:11" x14ac:dyDescent="0.2">
      <c r="A118" s="59"/>
      <c r="B118" s="41"/>
      <c r="C118" s="41"/>
      <c r="D118" s="56"/>
      <c r="E118" s="37"/>
      <c r="F118" s="38"/>
      <c r="G118" s="37"/>
      <c r="H118" s="79"/>
      <c r="I118" s="97">
        <f t="shared" si="7"/>
        <v>0</v>
      </c>
    </row>
    <row r="119" spans="1:11" x14ac:dyDescent="0.2">
      <c r="A119" s="59"/>
      <c r="B119" s="60"/>
      <c r="C119" s="60"/>
      <c r="D119" s="56"/>
      <c r="E119" s="37"/>
      <c r="F119" s="38"/>
      <c r="G119" s="37"/>
      <c r="H119" s="79"/>
      <c r="I119" s="97">
        <f t="shared" si="7"/>
        <v>0</v>
      </c>
    </row>
    <row r="120" spans="1:11" x14ac:dyDescent="0.2">
      <c r="A120" s="37"/>
      <c r="B120" s="37"/>
      <c r="C120" s="37"/>
      <c r="D120" s="49">
        <f>K120-SUM(I112:I119)</f>
        <v>50</v>
      </c>
      <c r="E120" s="56" t="s">
        <v>9</v>
      </c>
      <c r="F120" s="49">
        <f>K120</f>
        <v>50</v>
      </c>
      <c r="G120" s="37"/>
      <c r="H120" s="79"/>
      <c r="I120" s="97"/>
      <c r="K120" s="102">
        <f>SUM(K112:K119)</f>
        <v>50</v>
      </c>
    </row>
    <row r="121" spans="1:11" x14ac:dyDescent="0.2">
      <c r="A121" s="37"/>
      <c r="B121" s="37"/>
      <c r="C121" s="37"/>
      <c r="D121" s="49"/>
      <c r="E121" s="50"/>
      <c r="F121" s="38"/>
      <c r="G121" s="37"/>
      <c r="H121" s="79"/>
      <c r="I121" s="97"/>
      <c r="K121" s="103"/>
    </row>
    <row r="122" spans="1:11" x14ac:dyDescent="0.2">
      <c r="A122" s="51" t="s">
        <v>89</v>
      </c>
      <c r="B122" s="66"/>
      <c r="C122" s="39"/>
      <c r="D122" s="56" t="s">
        <v>91</v>
      </c>
      <c r="E122" s="56" t="s">
        <v>92</v>
      </c>
      <c r="F122" s="72" t="s">
        <v>93</v>
      </c>
      <c r="G122" s="50" t="s">
        <v>53</v>
      </c>
      <c r="H122" s="79" t="s">
        <v>54</v>
      </c>
      <c r="I122" s="97"/>
    </row>
    <row r="123" spans="1:11" x14ac:dyDescent="0.2">
      <c r="A123" s="51"/>
      <c r="B123" s="66"/>
      <c r="C123" s="39"/>
      <c r="D123" s="56"/>
      <c r="E123" s="56"/>
      <c r="F123" s="72"/>
      <c r="G123" s="50"/>
      <c r="H123" s="79"/>
      <c r="I123" s="97"/>
    </row>
    <row r="124" spans="1:11" ht="57" customHeight="1" x14ac:dyDescent="0.2">
      <c r="A124" s="69">
        <v>10.1</v>
      </c>
      <c r="B124" s="40" t="s">
        <v>111</v>
      </c>
      <c r="C124" s="34"/>
      <c r="D124" s="57"/>
      <c r="E124" s="57"/>
      <c r="F124" s="75"/>
      <c r="G124" s="67"/>
      <c r="H124" s="80"/>
      <c r="I124" s="97">
        <f>IF(D124="X",0,(IF(E124="X",K124/2,(IF(F124="X",K124,0)))))</f>
        <v>0</v>
      </c>
      <c r="K124" s="85">
        <f>IF(G124="x",0,10)</f>
        <v>10</v>
      </c>
    </row>
    <row r="125" spans="1:11" ht="57" customHeight="1" x14ac:dyDescent="0.2">
      <c r="A125" s="69">
        <v>10.199999999999999</v>
      </c>
      <c r="B125" s="40" t="s">
        <v>90</v>
      </c>
      <c r="C125" s="34"/>
      <c r="D125" s="57"/>
      <c r="E125" s="57"/>
      <c r="F125" s="75"/>
      <c r="G125" s="67"/>
      <c r="H125" s="80"/>
      <c r="I125" s="97">
        <f>IF(D125="X",0,(IF(E125="X",K125/2,(IF(F125="X",K125,0)))))</f>
        <v>0</v>
      </c>
      <c r="K125" s="85">
        <f>IF(G125="x",0,10)</f>
        <v>10</v>
      </c>
    </row>
    <row r="126" spans="1:11" ht="62.25" customHeight="1" x14ac:dyDescent="0.2">
      <c r="A126" s="69">
        <v>10.3</v>
      </c>
      <c r="B126" s="40" t="s">
        <v>42</v>
      </c>
      <c r="C126" s="34"/>
      <c r="D126" s="57"/>
      <c r="E126" s="57"/>
      <c r="F126" s="75"/>
      <c r="G126" s="67"/>
      <c r="H126" s="80"/>
      <c r="I126" s="97">
        <f>IF(D126="X",0,(IF(E126="X",K126/2,(IF(F126="X",K126,0)))))</f>
        <v>0</v>
      </c>
      <c r="K126" s="85">
        <f>IF(G126="x",0,10)</f>
        <v>10</v>
      </c>
    </row>
    <row r="127" spans="1:11" ht="63" customHeight="1" x14ac:dyDescent="0.2">
      <c r="A127" s="69">
        <v>10.4</v>
      </c>
      <c r="B127" s="40" t="s">
        <v>43</v>
      </c>
      <c r="C127" s="34"/>
      <c r="D127" s="57"/>
      <c r="E127" s="57"/>
      <c r="F127" s="75"/>
      <c r="G127" s="67"/>
      <c r="H127" s="80"/>
      <c r="I127" s="97">
        <f>IF(D127="X",0,(IF(E127="X",K127/2,(IF(F127="X",K127,0)))))</f>
        <v>0</v>
      </c>
      <c r="K127" s="85">
        <f>IF(G127="x",0,10)</f>
        <v>10</v>
      </c>
    </row>
    <row r="128" spans="1:11" ht="57" customHeight="1" x14ac:dyDescent="0.2">
      <c r="A128" s="69">
        <v>10.5</v>
      </c>
      <c r="B128" s="40" t="s">
        <v>44</v>
      </c>
      <c r="C128" s="34"/>
      <c r="D128" s="57"/>
      <c r="E128" s="57"/>
      <c r="F128" s="75"/>
      <c r="G128" s="67"/>
      <c r="H128" s="80"/>
      <c r="I128" s="97">
        <f>IF(D128="X",0,(IF(E128="X",K128/2,(IF(F128="X",K128,0)))))</f>
        <v>0</v>
      </c>
      <c r="K128" s="85">
        <f>IF(G128="x",0,10)</f>
        <v>10</v>
      </c>
    </row>
    <row r="129" spans="1:11" x14ac:dyDescent="0.2">
      <c r="A129" s="59"/>
      <c r="B129" s="41"/>
      <c r="C129" s="41"/>
      <c r="D129" s="56"/>
      <c r="E129" s="37"/>
      <c r="F129" s="38"/>
      <c r="G129" s="37"/>
      <c r="H129" s="79"/>
      <c r="I129" s="97"/>
    </row>
    <row r="130" spans="1:11" x14ac:dyDescent="0.2">
      <c r="A130" s="37"/>
      <c r="B130" s="37"/>
      <c r="C130" s="37"/>
      <c r="D130" s="49">
        <f>K130-SUM(I122:I129)</f>
        <v>50</v>
      </c>
      <c r="E130" s="56" t="s">
        <v>9</v>
      </c>
      <c r="F130" s="49">
        <f>K130</f>
        <v>50</v>
      </c>
      <c r="G130" s="37"/>
      <c r="H130" s="79"/>
      <c r="I130" s="97"/>
      <c r="K130" s="102">
        <f>SUM(K124:K129)</f>
        <v>50</v>
      </c>
    </row>
    <row r="138" spans="1:11" x14ac:dyDescent="0.2">
      <c r="K138" s="85">
        <f>SUM(K130+K120+K110+K100+K89+K72+K62+K52+K34+K21)</f>
        <v>950</v>
      </c>
    </row>
  </sheetData>
  <phoneticPr fontId="0" type="noConversion"/>
  <pageMargins left="0" right="0.25" top="0.71" bottom="1.18" header="0.5" footer="0.54"/>
  <pageSetup scale="82" fitToHeight="10" orientation="portrait"/>
  <headerFooter alignWithMargins="0">
    <oddHeader>&amp;CSANITARY DESIGN AUDIT</oddHeader>
    <oddFooter>&amp;L&amp;8&amp;F&amp;CS = Satisfactory, M = Marginal, U = Unsatisfactory, NA = Not Applicable
&amp;P&amp;R&amp;8Rev:(12/7/98)</oddFooter>
  </headerFooter>
  <rowBreaks count="9" manualBreakCount="9">
    <brk id="21" max="10" man="1"/>
    <brk id="34" max="10" man="1"/>
    <brk id="52" max="10" man="1"/>
    <brk id="62" max="10" man="1"/>
    <brk id="72" max="10" man="1"/>
    <brk id="89" max="10" man="1"/>
    <brk id="100" max="10" man="1"/>
    <brk id="110" max="10" man="1"/>
    <brk id="12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J23" sqref="J23"/>
    </sheetView>
  </sheetViews>
  <sheetFormatPr defaultColWidth="8.85546875" defaultRowHeight="11.25" x14ac:dyDescent="0.2"/>
  <cols>
    <col min="1" max="1" width="4.140625" style="4" customWidth="1"/>
    <col min="2" max="2" width="80.42578125" style="4" bestFit="1" customWidth="1"/>
    <col min="3" max="3" width="1" style="4" customWidth="1"/>
    <col min="4" max="4" width="7.7109375" style="4" customWidth="1"/>
    <col min="5" max="5" width="2" style="4" customWidth="1"/>
    <col min="6" max="6" width="4.85546875" style="4" customWidth="1"/>
    <col min="7" max="7" width="9.140625" style="4" customWidth="1"/>
    <col min="8" max="8" width="19.7109375" style="4" customWidth="1"/>
    <col min="9" max="9" width="4.140625" style="5" customWidth="1"/>
    <col min="10" max="16384" width="8.85546875" style="4"/>
  </cols>
  <sheetData>
    <row r="1" spans="1:9" ht="21.75" customHeight="1" x14ac:dyDescent="0.3">
      <c r="B1" s="134" t="s">
        <v>11</v>
      </c>
      <c r="C1" s="134"/>
      <c r="D1" s="134"/>
      <c r="E1" s="134"/>
      <c r="F1" s="134"/>
      <c r="H1" s="5"/>
      <c r="I1" s="4"/>
    </row>
    <row r="2" spans="1:9" ht="15" x14ac:dyDescent="0.25">
      <c r="A2" s="120"/>
    </row>
    <row r="3" spans="1:9" ht="15" x14ac:dyDescent="0.25">
      <c r="A3" s="121"/>
    </row>
    <row r="4" spans="1:9" ht="15" x14ac:dyDescent="0.25">
      <c r="A4" s="121"/>
    </row>
    <row r="5" spans="1:9" ht="15" x14ac:dyDescent="0.25">
      <c r="A5" s="121"/>
    </row>
    <row r="6" spans="1:9" ht="15" x14ac:dyDescent="0.25">
      <c r="A6" s="121"/>
    </row>
    <row r="7" spans="1:9" ht="15" x14ac:dyDescent="0.25">
      <c r="A7" s="121"/>
    </row>
    <row r="12" spans="1:9" ht="12" thickBot="1" x14ac:dyDescent="0.25"/>
    <row r="13" spans="1:9" ht="36.75" customHeight="1" thickBot="1" x14ac:dyDescent="0.3">
      <c r="B13" s="122" t="s">
        <v>95</v>
      </c>
      <c r="C13" s="123"/>
      <c r="D13" s="135" t="s">
        <v>96</v>
      </c>
      <c r="E13" s="135"/>
      <c r="F13" s="135"/>
      <c r="G13" s="136"/>
      <c r="H13"/>
      <c r="I13"/>
    </row>
    <row r="14" spans="1:9" ht="30.75" customHeight="1" thickBot="1" x14ac:dyDescent="0.25">
      <c r="B14" s="119" t="str">
        <f>Checklist!A12</f>
        <v>PRINCIPLE #1 - MICROBIOLIGICALLY CLEANABLE</v>
      </c>
      <c r="C14" s="124"/>
      <c r="D14" s="125">
        <f>Checklist!D21</f>
        <v>100</v>
      </c>
      <c r="E14" s="126" t="s">
        <v>10</v>
      </c>
      <c r="F14" s="125">
        <f>Checklist!F21</f>
        <v>100</v>
      </c>
      <c r="G14" s="127">
        <f>D14/F14</f>
        <v>1</v>
      </c>
      <c r="H14"/>
      <c r="I14"/>
    </row>
    <row r="15" spans="1:9" ht="30.75" customHeight="1" thickBot="1" x14ac:dyDescent="0.25">
      <c r="B15" s="119" t="str">
        <f>Checklist!A22</f>
        <v>PRINCIPLE #2 - MADE OF COMPATIBLE MATERIALS</v>
      </c>
      <c r="C15" s="124"/>
      <c r="D15" s="125">
        <f>Checklist!D34</f>
        <v>90</v>
      </c>
      <c r="E15" s="126" t="s">
        <v>10</v>
      </c>
      <c r="F15" s="125">
        <f>Checklist!F34</f>
        <v>90</v>
      </c>
      <c r="G15" s="127">
        <f t="shared" ref="G15:G24" si="0">D15/F15</f>
        <v>1</v>
      </c>
      <c r="H15"/>
      <c r="I15"/>
    </row>
    <row r="16" spans="1:9" ht="30.75" customHeight="1" thickBot="1" x14ac:dyDescent="0.25">
      <c r="B16" s="119" t="str">
        <f>Checklist!A35</f>
        <v>PRINCIPLE #3 - ACCESSIBLE FOR INSPECTION, MAINTENANCE, &amp; CLEANING/SANITATION</v>
      </c>
      <c r="C16" s="124"/>
      <c r="D16" s="125">
        <f>Checklist!D52</f>
        <v>140</v>
      </c>
      <c r="E16" s="126" t="s">
        <v>10</v>
      </c>
      <c r="F16" s="125">
        <f>Checklist!F52</f>
        <v>140</v>
      </c>
      <c r="G16" s="127">
        <f t="shared" si="0"/>
        <v>1</v>
      </c>
      <c r="H16"/>
      <c r="I16"/>
    </row>
    <row r="17" spans="2:9" ht="30.75" customHeight="1" thickBot="1" x14ac:dyDescent="0.25">
      <c r="B17" s="119" t="str">
        <f>Checklist!A53</f>
        <v>PRINCIPLE #4 - NO LIQUID COLLECTION</v>
      </c>
      <c r="C17" s="124"/>
      <c r="D17" s="125">
        <f>Checklist!D62</f>
        <v>70</v>
      </c>
      <c r="E17" s="126" t="s">
        <v>10</v>
      </c>
      <c r="F17" s="125">
        <f>Checklist!F62</f>
        <v>70</v>
      </c>
      <c r="G17" s="127">
        <f t="shared" si="0"/>
        <v>1</v>
      </c>
      <c r="H17"/>
      <c r="I17"/>
    </row>
    <row r="18" spans="2:9" ht="30.75" customHeight="1" thickBot="1" x14ac:dyDescent="0.25">
      <c r="B18" s="119" t="str">
        <f>Checklist!A63</f>
        <v>PRINCIPLE #5 - HOLLOW AREAS HERMETICALLY SEALED</v>
      </c>
      <c r="C18" s="124"/>
      <c r="D18" s="125">
        <f>Checklist!D72</f>
        <v>150</v>
      </c>
      <c r="E18" s="126" t="s">
        <v>10</v>
      </c>
      <c r="F18" s="125">
        <f>Checklist!F72</f>
        <v>150</v>
      </c>
      <c r="G18" s="127">
        <f t="shared" si="0"/>
        <v>1</v>
      </c>
      <c r="H18"/>
      <c r="I18"/>
    </row>
    <row r="19" spans="2:9" ht="30.75" customHeight="1" thickBot="1" x14ac:dyDescent="0.25">
      <c r="B19" s="119" t="str">
        <f>Checklist!A73</f>
        <v>PRINCIPLE #6 - NO NICHES</v>
      </c>
      <c r="C19" s="124"/>
      <c r="D19" s="125">
        <f>Checklist!D89</f>
        <v>150</v>
      </c>
      <c r="E19" s="126" t="s">
        <v>10</v>
      </c>
      <c r="F19" s="125">
        <f>Checklist!F89</f>
        <v>150</v>
      </c>
      <c r="G19" s="127">
        <f t="shared" si="0"/>
        <v>1</v>
      </c>
      <c r="H19"/>
      <c r="I19"/>
    </row>
    <row r="20" spans="2:9" ht="30.75" customHeight="1" thickBot="1" x14ac:dyDescent="0.25">
      <c r="B20" s="119" t="str">
        <f>Checklist!A90</f>
        <v>PRINCIPLE #7 - SANITARY OPERATIONAL PERFORMANCE</v>
      </c>
      <c r="C20" s="124"/>
      <c r="D20" s="125">
        <f>Checklist!D100</f>
        <v>100</v>
      </c>
      <c r="E20" s="126" t="s">
        <v>10</v>
      </c>
      <c r="F20" s="125">
        <f>Checklist!F100</f>
        <v>100</v>
      </c>
      <c r="G20" s="127">
        <f t="shared" si="0"/>
        <v>1</v>
      </c>
      <c r="H20"/>
      <c r="I20"/>
    </row>
    <row r="21" spans="2:9" ht="30.75" customHeight="1" thickBot="1" x14ac:dyDescent="0.25">
      <c r="B21" s="119" t="str">
        <f>Checklist!A101</f>
        <v>PRINCIPLE #8 - HYGIENIC DESIGN OF MAINTENANCE ENCLOSURES</v>
      </c>
      <c r="C21" s="124"/>
      <c r="D21" s="125">
        <f>Checklist!D110</f>
        <v>50</v>
      </c>
      <c r="E21" s="126" t="s">
        <v>10</v>
      </c>
      <c r="F21" s="125">
        <f>Checklist!F110</f>
        <v>50</v>
      </c>
      <c r="G21" s="127">
        <f t="shared" si="0"/>
        <v>1</v>
      </c>
      <c r="H21"/>
      <c r="I21"/>
    </row>
    <row r="22" spans="2:9" ht="30.75" customHeight="1" thickBot="1" x14ac:dyDescent="0.25">
      <c r="B22" s="119" t="str">
        <f>Checklist!A111</f>
        <v>PRINCIPLE #9 - HYGIENIC COMPATIBILITY WITH OTHER SYSTEMS</v>
      </c>
      <c r="C22" s="124"/>
      <c r="D22" s="125">
        <f>Checklist!D120</f>
        <v>50</v>
      </c>
      <c r="E22" s="126" t="s">
        <v>10</v>
      </c>
      <c r="F22" s="125">
        <f>Checklist!F120</f>
        <v>50</v>
      </c>
      <c r="G22" s="127">
        <f t="shared" si="0"/>
        <v>1</v>
      </c>
      <c r="H22"/>
      <c r="I22"/>
    </row>
    <row r="23" spans="2:9" ht="30.75" customHeight="1" x14ac:dyDescent="0.2">
      <c r="B23" s="119" t="str">
        <f>Checklist!A122</f>
        <v>PRINCIPLE #10 - VALIDATED CLEANING &amp; SANITIZING PROTOCOLS</v>
      </c>
      <c r="C23" s="124"/>
      <c r="D23" s="125">
        <f>Checklist!D130</f>
        <v>50</v>
      </c>
      <c r="E23" s="126" t="s">
        <v>10</v>
      </c>
      <c r="F23" s="125">
        <f>Checklist!F130</f>
        <v>50</v>
      </c>
      <c r="G23" s="127">
        <f t="shared" si="0"/>
        <v>1</v>
      </c>
      <c r="H23"/>
      <c r="I23"/>
    </row>
    <row r="24" spans="2:9" ht="30.75" customHeight="1" thickBot="1" x14ac:dyDescent="0.25">
      <c r="B24" s="128" t="s">
        <v>97</v>
      </c>
      <c r="C24" s="129"/>
      <c r="D24" s="130">
        <f>SUBTOTAL(9,D14:D23)</f>
        <v>950</v>
      </c>
      <c r="E24" s="131" t="s">
        <v>10</v>
      </c>
      <c r="F24" s="130">
        <f>SUBTOTAL(9,F14:F23)</f>
        <v>950</v>
      </c>
      <c r="G24" s="132">
        <f t="shared" si="0"/>
        <v>1</v>
      </c>
      <c r="H24"/>
      <c r="I24"/>
    </row>
    <row r="25" spans="2:9" ht="12.75" x14ac:dyDescent="0.2">
      <c r="B25" s="3"/>
      <c r="C25" s="3"/>
      <c r="D25" s="3"/>
      <c r="E25" s="3"/>
      <c r="F25" s="3"/>
      <c r="G25"/>
      <c r="H25"/>
      <c r="I25"/>
    </row>
    <row r="26" spans="2:9" ht="57" x14ac:dyDescent="0.2">
      <c r="B26" s="105" t="s">
        <v>5</v>
      </c>
      <c r="C26" s="14"/>
      <c r="D26" s="14"/>
      <c r="E26" s="14"/>
      <c r="F26" s="14"/>
      <c r="G26" s="14"/>
      <c r="H26"/>
      <c r="I26"/>
    </row>
    <row r="27" spans="2:9" x14ac:dyDescent="0.2">
      <c r="D27" s="5"/>
      <c r="E27" s="5"/>
      <c r="F27" s="5"/>
      <c r="I27" s="4"/>
    </row>
    <row r="28" spans="2:9" ht="22.5" customHeight="1" x14ac:dyDescent="0.2">
      <c r="C28" s="7"/>
      <c r="D28" s="5"/>
      <c r="E28" s="5"/>
      <c r="F28" s="5"/>
      <c r="I28" s="4"/>
    </row>
    <row r="29" spans="2:9" x14ac:dyDescent="0.2">
      <c r="D29" s="5"/>
      <c r="E29" s="5"/>
      <c r="F29" s="5"/>
      <c r="I29" s="4"/>
    </row>
    <row r="30" spans="2:9" x14ac:dyDescent="0.2">
      <c r="D30" s="5"/>
      <c r="E30" s="5"/>
      <c r="F30" s="5"/>
      <c r="I30" s="4"/>
    </row>
    <row r="31" spans="2:9" x14ac:dyDescent="0.2">
      <c r="D31" s="5"/>
      <c r="E31" s="5"/>
      <c r="F31" s="5"/>
      <c r="I31" s="4"/>
    </row>
    <row r="32" spans="2:9" x14ac:dyDescent="0.2">
      <c r="D32" s="5"/>
      <c r="E32" s="5"/>
      <c r="F32" s="5"/>
      <c r="I32" s="4"/>
    </row>
    <row r="33" spans="4:9" x14ac:dyDescent="0.2">
      <c r="D33" s="5"/>
      <c r="E33" s="5"/>
      <c r="F33" s="5"/>
      <c r="I33" s="4"/>
    </row>
    <row r="34" spans="4:9" x14ac:dyDescent="0.2">
      <c r="D34" s="5"/>
      <c r="E34" s="5"/>
      <c r="F34" s="5"/>
      <c r="I34" s="4"/>
    </row>
    <row r="35" spans="4:9" x14ac:dyDescent="0.2">
      <c r="D35" s="5"/>
      <c r="E35" s="5"/>
      <c r="F35" s="5"/>
      <c r="I35" s="4"/>
    </row>
    <row r="36" spans="4:9" x14ac:dyDescent="0.2">
      <c r="D36" s="5"/>
      <c r="E36" s="5"/>
      <c r="F36" s="5"/>
      <c r="I36" s="4"/>
    </row>
    <row r="37" spans="4:9" x14ac:dyDescent="0.2">
      <c r="D37" s="5"/>
      <c r="E37" s="5"/>
      <c r="F37" s="5"/>
      <c r="I37" s="4"/>
    </row>
    <row r="38" spans="4:9" x14ac:dyDescent="0.2">
      <c r="D38" s="5"/>
      <c r="E38" s="5"/>
      <c r="F38" s="5"/>
      <c r="I38" s="4"/>
    </row>
    <row r="39" spans="4:9" x14ac:dyDescent="0.2">
      <c r="D39" s="5"/>
      <c r="E39" s="5"/>
      <c r="F39" s="5"/>
      <c r="I39" s="4"/>
    </row>
    <row r="40" spans="4:9" x14ac:dyDescent="0.2">
      <c r="D40" s="5"/>
      <c r="E40" s="5"/>
      <c r="F40" s="5"/>
    </row>
    <row r="41" spans="4:9" x14ac:dyDescent="0.2">
      <c r="D41" s="5"/>
      <c r="E41" s="5"/>
      <c r="F41" s="5"/>
    </row>
  </sheetData>
  <mergeCells count="2">
    <mergeCell ref="B1:F1"/>
    <mergeCell ref="D13:G13"/>
  </mergeCells>
  <phoneticPr fontId="0" type="noConversion"/>
  <pageMargins left="0" right="0" top="0.75" bottom="0.75" header="0.5" footer="0.5"/>
  <pageSetup orientation="landscape"/>
  <headerFooter alignWithMargins="0">
    <oddHeader>&amp;CSANITATION AUDIT SUMMARY</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D12" sqref="D12"/>
    </sheetView>
  </sheetViews>
  <sheetFormatPr defaultColWidth="8.85546875" defaultRowHeight="12.75" x14ac:dyDescent="0.2"/>
  <cols>
    <col min="1" max="1" width="4.28515625" customWidth="1"/>
    <col min="2" max="2" width="39.140625" style="26" customWidth="1"/>
    <col min="3" max="3" width="6.28515625" style="26" customWidth="1"/>
    <col min="4" max="4" width="39.42578125" customWidth="1"/>
  </cols>
  <sheetData>
    <row r="1" spans="1:12" s="1" customFormat="1" ht="46.5" customHeight="1" x14ac:dyDescent="0.2">
      <c r="A1" s="8"/>
      <c r="B1" s="8"/>
      <c r="C1" s="8"/>
      <c r="D1" s="17"/>
      <c r="E1" s="19"/>
      <c r="G1" s="8"/>
      <c r="L1" s="11"/>
    </row>
    <row r="2" spans="1:12" s="1" customFormat="1" ht="20.25" x14ac:dyDescent="0.2">
      <c r="A2" s="18" t="s">
        <v>60</v>
      </c>
      <c r="B2" s="25"/>
      <c r="C2" s="25"/>
      <c r="D2" s="17"/>
      <c r="E2" s="20"/>
      <c r="G2" s="9"/>
      <c r="K2" s="6"/>
      <c r="L2" s="11"/>
    </row>
    <row r="3" spans="1:12" s="1" customFormat="1" ht="15.75" x14ac:dyDescent="0.2">
      <c r="A3" s="21" t="s">
        <v>61</v>
      </c>
      <c r="B3" s="8"/>
      <c r="C3" s="8"/>
      <c r="D3" s="17"/>
      <c r="E3" s="16"/>
      <c r="G3" s="8"/>
      <c r="K3"/>
      <c r="L3" s="12"/>
    </row>
    <row r="4" spans="1:12" ht="13.5" thickBot="1" x14ac:dyDescent="0.25"/>
    <row r="5" spans="1:12" ht="16.5" thickBot="1" x14ac:dyDescent="0.25">
      <c r="A5" s="22" t="s">
        <v>51</v>
      </c>
      <c r="B5" s="23"/>
      <c r="C5" s="22" t="s">
        <v>51</v>
      </c>
      <c r="D5" s="24"/>
    </row>
    <row r="6" spans="1:12" ht="150" customHeight="1" x14ac:dyDescent="0.2">
      <c r="A6" s="31">
        <v>1</v>
      </c>
      <c r="B6" s="27"/>
      <c r="C6" s="31">
        <v>2</v>
      </c>
      <c r="D6" s="10"/>
    </row>
    <row r="7" spans="1:12" ht="150" customHeight="1" x14ac:dyDescent="0.2">
      <c r="A7" s="32">
        <v>3</v>
      </c>
      <c r="B7" s="28"/>
      <c r="C7" s="32">
        <v>4</v>
      </c>
      <c r="D7" s="2"/>
    </row>
    <row r="8" spans="1:12" ht="150" customHeight="1" x14ac:dyDescent="0.2">
      <c r="A8" s="32">
        <v>5</v>
      </c>
      <c r="B8" s="28"/>
      <c r="C8" s="32">
        <v>6</v>
      </c>
      <c r="D8" s="2"/>
    </row>
    <row r="9" spans="1:12" ht="150" customHeight="1" x14ac:dyDescent="0.2">
      <c r="A9" s="32">
        <v>7</v>
      </c>
      <c r="B9" s="28"/>
      <c r="C9" s="32">
        <v>8</v>
      </c>
      <c r="D9" s="2"/>
    </row>
    <row r="10" spans="1:12" ht="150" customHeight="1" x14ac:dyDescent="0.2">
      <c r="A10" s="32">
        <v>9</v>
      </c>
      <c r="B10" s="28"/>
      <c r="C10" s="32">
        <v>10</v>
      </c>
      <c r="D10" s="2"/>
    </row>
    <row r="11" spans="1:12" ht="150" customHeight="1" x14ac:dyDescent="0.2">
      <c r="A11" s="32">
        <v>11</v>
      </c>
      <c r="B11" s="28" t="s">
        <v>62</v>
      </c>
      <c r="C11" s="32">
        <v>12</v>
      </c>
      <c r="D11" s="2"/>
    </row>
    <row r="12" spans="1:12" ht="150" customHeight="1" thickBot="1" x14ac:dyDescent="0.25">
      <c r="A12" s="33">
        <v>13</v>
      </c>
      <c r="B12" s="30"/>
      <c r="C12" s="33"/>
      <c r="D12" s="13"/>
    </row>
    <row r="13" spans="1:12" s="15" customFormat="1" ht="150" customHeight="1" x14ac:dyDescent="0.2">
      <c r="B13" s="29"/>
      <c r="C13" s="29"/>
    </row>
    <row r="14" spans="1:12" s="15" customFormat="1" ht="150" customHeight="1" x14ac:dyDescent="0.2">
      <c r="B14" s="29"/>
      <c r="C14" s="29"/>
    </row>
    <row r="15" spans="1:12" s="15" customFormat="1" ht="150" customHeight="1" x14ac:dyDescent="0.2">
      <c r="B15" s="29"/>
      <c r="C15" s="29"/>
    </row>
    <row r="16" spans="1:12" s="15" customFormat="1" ht="150" customHeight="1" x14ac:dyDescent="0.2">
      <c r="B16" s="29"/>
      <c r="C16" s="29"/>
    </row>
    <row r="17" spans="2:3" s="15" customFormat="1" ht="150" customHeight="1" x14ac:dyDescent="0.2">
      <c r="B17" s="29"/>
      <c r="C17" s="29"/>
    </row>
    <row r="18" spans="2:3" s="15" customFormat="1" ht="150" customHeight="1" x14ac:dyDescent="0.2">
      <c r="B18" s="29"/>
      <c r="C18" s="29"/>
    </row>
    <row r="19" spans="2:3" s="15" customFormat="1" ht="150" customHeight="1" x14ac:dyDescent="0.2">
      <c r="B19" s="29"/>
      <c r="C19" s="29"/>
    </row>
    <row r="20" spans="2:3" s="15" customFormat="1" ht="150" customHeight="1" x14ac:dyDescent="0.2">
      <c r="B20" s="29"/>
      <c r="C20" s="29"/>
    </row>
    <row r="21" spans="2:3" s="15" customFormat="1" ht="150" customHeight="1" x14ac:dyDescent="0.2">
      <c r="B21" s="29"/>
      <c r="C21" s="29"/>
    </row>
    <row r="22" spans="2:3" s="15" customFormat="1" ht="150" customHeight="1" x14ac:dyDescent="0.2">
      <c r="B22" s="29"/>
      <c r="C22" s="29"/>
    </row>
    <row r="23" spans="2:3" s="15" customFormat="1" ht="150" customHeight="1" x14ac:dyDescent="0.2">
      <c r="B23" s="29"/>
      <c r="C23" s="29"/>
    </row>
    <row r="24" spans="2:3" s="15" customFormat="1" ht="150" customHeight="1" x14ac:dyDescent="0.2">
      <c r="B24" s="29"/>
      <c r="C24" s="29"/>
    </row>
    <row r="25" spans="2:3" s="15" customFormat="1" x14ac:dyDescent="0.2">
      <c r="B25" s="29"/>
      <c r="C25" s="29"/>
    </row>
    <row r="26" spans="2:3" s="15" customFormat="1" x14ac:dyDescent="0.2">
      <c r="B26" s="29"/>
      <c r="C26" s="29"/>
    </row>
    <row r="27" spans="2:3" s="15" customFormat="1" x14ac:dyDescent="0.2">
      <c r="B27" s="29"/>
      <c r="C27" s="29"/>
    </row>
    <row r="28" spans="2:3" s="15" customFormat="1" x14ac:dyDescent="0.2">
      <c r="B28" s="29"/>
      <c r="C28" s="29"/>
    </row>
    <row r="29" spans="2:3" s="15" customFormat="1" x14ac:dyDescent="0.2">
      <c r="B29" s="29"/>
      <c r="C29" s="29"/>
    </row>
  </sheetData>
  <phoneticPr fontId="0" type="noConversion"/>
  <pageMargins left="0.75" right="0.75" top="1" bottom="1" header="0.5" footer="0.5"/>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C116A00D3A2648AA50437D059802D7" ma:contentTypeVersion="13" ma:contentTypeDescription="Create a new document." ma:contentTypeScope="" ma:versionID="e2fdd31d8362ac7965860b509c1e1de5">
  <xsd:schema xmlns:xsd="http://www.w3.org/2001/XMLSchema" xmlns:xs="http://www.w3.org/2001/XMLSchema" xmlns:p="http://schemas.microsoft.com/office/2006/metadata/properties" xmlns:ns2="8030f075-6456-4d6d-8491-46ebf98fe3fd" xmlns:ns3="231fc40b-100d-47d6-a819-bbd91853342d" targetNamespace="http://schemas.microsoft.com/office/2006/metadata/properties" ma:root="true" ma:fieldsID="3fdb82ba0ccc3b81a148e97bfd636517" ns2:_="" ns3:_="">
    <xsd:import namespace="8030f075-6456-4d6d-8491-46ebf98fe3fd"/>
    <xsd:import namespace="231fc40b-100d-47d6-a819-bbd9185334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0f075-6456-4d6d-8491-46ebf98fe3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1fc40b-100d-47d6-a819-bbd91853342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F2137D-8378-4EA4-AFF2-2169A7D326DB}">
  <ds:schemaRefs>
    <ds:schemaRef ds:uri="http://schemas.microsoft.com/sharepoint/v3/contenttype/forms"/>
  </ds:schemaRefs>
</ds:datastoreItem>
</file>

<file path=customXml/itemProps2.xml><?xml version="1.0" encoding="utf-8"?>
<ds:datastoreItem xmlns:ds="http://schemas.openxmlformats.org/officeDocument/2006/customXml" ds:itemID="{275DA5D9-837F-4FD8-B46D-17CC78E1B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30f075-6456-4d6d-8491-46ebf98fe3fd"/>
    <ds:schemaRef ds:uri="231fc40b-100d-47d6-a819-bbd918533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37254D-F25B-4580-882D-9141C6CA9DD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Checklist</vt:lpstr>
      <vt:lpstr>Summary</vt:lpstr>
      <vt:lpstr>Checklist Notes &amp; Pics</vt:lpstr>
      <vt:lpstr>Checklist!Print_Area</vt:lpstr>
    </vt:vector>
  </TitlesOfParts>
  <Company>Hormel Foods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Claudia Baenen</cp:lastModifiedBy>
  <cp:lastPrinted>2005-06-23T18:45:35Z</cp:lastPrinted>
  <dcterms:created xsi:type="dcterms:W3CDTF">1998-11-19T15:58:58Z</dcterms:created>
  <dcterms:modified xsi:type="dcterms:W3CDTF">2022-02-22T11:40:47Z</dcterms:modified>
</cp:coreProperties>
</file>