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Belinda.Cameron\Documents\"/>
    </mc:Choice>
  </mc:AlternateContent>
  <xr:revisionPtr revIDLastSave="0" documentId="8_{2BF060C5-7A55-431C-8B02-72D6C018BD8A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2024-25 Annual Estimates" sheetId="1" r:id="rId1"/>
  </sheets>
  <definedNames>
    <definedName name="_xlnm.Print_Area" localSheetId="0">'2024-25 Annual Estimates'!$A$1:$C$141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2" i="1" l="1"/>
  <c r="C65" i="1"/>
  <c r="C87" i="1"/>
  <c r="C64" i="1"/>
  <c r="C63" i="1"/>
  <c r="C37" i="1"/>
  <c r="C19" i="1"/>
  <c r="C18" i="1"/>
  <c r="C136" i="1" l="1"/>
  <c r="C31" i="1" l="1"/>
  <c r="C79" i="1" l="1"/>
  <c r="C132" i="1" l="1"/>
  <c r="C127" i="1"/>
  <c r="C106" i="1"/>
  <c r="C88" i="1"/>
  <c r="C75" i="1"/>
  <c r="C81" i="1" s="1"/>
  <c r="C66" i="1"/>
  <c r="C58" i="1"/>
  <c r="C39" i="1"/>
  <c r="C25" i="1"/>
  <c r="C138" i="1" l="1"/>
  <c r="C67" i="1"/>
  <c r="C83" i="1" s="1"/>
  <c r="C33" i="1"/>
  <c r="C41" i="1" s="1"/>
  <c r="C140" i="1" l="1"/>
</calcChain>
</file>

<file path=xl/sharedStrings.xml><?xml version="1.0" encoding="utf-8"?>
<sst xmlns="http://schemas.openxmlformats.org/spreadsheetml/2006/main" count="109" uniqueCount="91">
  <si>
    <t>Tourism WA</t>
  </si>
  <si>
    <t>Statement of Comprehensive Income</t>
  </si>
  <si>
    <t>COST OF SERVICES</t>
  </si>
  <si>
    <t>Expenses</t>
  </si>
  <si>
    <t>Supplies and services</t>
  </si>
  <si>
    <t>Accommodation expenses</t>
  </si>
  <si>
    <t>Grants and subsidies</t>
  </si>
  <si>
    <t>Event operations expenses</t>
  </si>
  <si>
    <t>Advertising and promotion expenses</t>
  </si>
  <si>
    <t>Total cost of services</t>
  </si>
  <si>
    <t>Income</t>
  </si>
  <si>
    <t>NET COST OF SERVICES</t>
  </si>
  <si>
    <t>Income from State Government</t>
  </si>
  <si>
    <t>Royalties for Regions Fund</t>
  </si>
  <si>
    <t>Total income from State Government</t>
  </si>
  <si>
    <t>$'000</t>
  </si>
  <si>
    <t>Estimate</t>
  </si>
  <si>
    <t>Statement of Financial Position</t>
  </si>
  <si>
    <t>ASSETS</t>
  </si>
  <si>
    <t>Current Assets</t>
  </si>
  <si>
    <t>Cash and cash equivalents</t>
  </si>
  <si>
    <t>Receivables</t>
  </si>
  <si>
    <t>Prepayments</t>
  </si>
  <si>
    <t>Amounts receivable for services</t>
  </si>
  <si>
    <t>Total Current Assets</t>
  </si>
  <si>
    <t>Non-Current Assets</t>
  </si>
  <si>
    <t>Property, plant and equipment</t>
  </si>
  <si>
    <t>Intangible assets</t>
  </si>
  <si>
    <t>Total Non-Current Assets</t>
  </si>
  <si>
    <t>TOTAL ASSETS</t>
  </si>
  <si>
    <t>LIABILITIES</t>
  </si>
  <si>
    <t>Current Liabilities</t>
  </si>
  <si>
    <t>Payables</t>
  </si>
  <si>
    <t>Total Current Liabilities</t>
  </si>
  <si>
    <t>TOTAL LIABILITIES</t>
  </si>
  <si>
    <t>NET ASSETS</t>
  </si>
  <si>
    <t>EQUITY</t>
  </si>
  <si>
    <t>Contributed equity</t>
  </si>
  <si>
    <t>Accumulated surplus</t>
  </si>
  <si>
    <t>TOTAL EQUITY</t>
  </si>
  <si>
    <t>Statement of Cash Flows</t>
  </si>
  <si>
    <t>CASH FLOWS FROM STATE GOVERNMENT</t>
  </si>
  <si>
    <t>Holding account drawdown</t>
  </si>
  <si>
    <t>Net cash provided by State Government</t>
  </si>
  <si>
    <t>CASH FLOWS FROM OPERATING ACTIVITIES</t>
  </si>
  <si>
    <t>Payments</t>
  </si>
  <si>
    <t>Employee benefits</t>
  </si>
  <si>
    <t>Accommodation</t>
  </si>
  <si>
    <t>GST payments on purchases</t>
  </si>
  <si>
    <t>Event operations payments</t>
  </si>
  <si>
    <t>Advertising and promotion payments</t>
  </si>
  <si>
    <t>Receipts</t>
  </si>
  <si>
    <t>Interest received</t>
  </si>
  <si>
    <t>GST receipts on sales</t>
  </si>
  <si>
    <t>GST receipts from taxation authority</t>
  </si>
  <si>
    <t>Other receipts</t>
  </si>
  <si>
    <t>CASH FLOWS FROM INVESTING ACTIVITIES</t>
  </si>
  <si>
    <t>Purchase of non-current assets</t>
  </si>
  <si>
    <t>Net cash used in investing activities</t>
  </si>
  <si>
    <t>Net cash used in operating activities</t>
  </si>
  <si>
    <t>SURPLUS/(DEFICIT) FOR THE PERIOD</t>
  </si>
  <si>
    <t>Other expenses</t>
  </si>
  <si>
    <t>CASH FLOWS FROM FINANCING ACTIVITIES</t>
  </si>
  <si>
    <t>Net cash used in financing activities</t>
  </si>
  <si>
    <t>Other payments</t>
  </si>
  <si>
    <t>Restricted cash and cash equivalents</t>
  </si>
  <si>
    <t>Right-of-use assets</t>
  </si>
  <si>
    <t>Lease liabilities</t>
  </si>
  <si>
    <t>Non-Current Liabilities</t>
  </si>
  <si>
    <t>Total Non-Current Liabilities</t>
  </si>
  <si>
    <t>Capital appropriations</t>
  </si>
  <si>
    <t>Principal elements of lease payments</t>
  </si>
  <si>
    <t>Commonwealth grants</t>
  </si>
  <si>
    <t>Depreciation and amortisation expenses</t>
  </si>
  <si>
    <t>Other income</t>
  </si>
  <si>
    <t>Total income</t>
  </si>
  <si>
    <t>Income from other public sector entities</t>
  </si>
  <si>
    <t>Resources received</t>
  </si>
  <si>
    <t>Funds from other public sector entities</t>
  </si>
  <si>
    <t>Utilised as follows:</t>
  </si>
  <si>
    <t>Cash and cash equivalents at the beginning of the period</t>
  </si>
  <si>
    <t>CASH AND CASH EQUIVALENTS AT THE END OF THE PERIOD</t>
  </si>
  <si>
    <t>Net increase/(decrease) in cash and cash equivalents</t>
  </si>
  <si>
    <t>Other provisions</t>
  </si>
  <si>
    <t>Lease interest payments</t>
  </si>
  <si>
    <t>2024-25 Annual Estimates</t>
  </si>
  <si>
    <t>2024-25</t>
  </si>
  <si>
    <t>Interest income</t>
  </si>
  <si>
    <t>Employee benefits expenses</t>
  </si>
  <si>
    <t>Other current liabilities</t>
  </si>
  <si>
    <t>Approved by the Minister for Tourism on 27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</si>
</sst>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;\(#,##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3" fillId="0" borderId="0" xfId="0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164" fontId="2" fillId="0" borderId="3" xfId="1" applyNumberFormat="1" applyFont="1" applyBorder="1"/>
    <xf numFmtId="164" fontId="2" fillId="0" borderId="4" xfId="1" applyNumberFormat="1" applyFont="1" applyBorder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5" fontId="0" fillId="0" borderId="0" xfId="1" applyNumberFormat="1" applyFont="1"/>
    <xf numFmtId="165" fontId="2" fillId="0" borderId="1" xfId="1" applyNumberFormat="1" applyFont="1" applyBorder="1"/>
    <xf numFmtId="164" fontId="0" fillId="0" borderId="0" xfId="1" applyNumberFormat="1" applyFont="1" applyFill="1"/>
    <xf numFmtId="165" fontId="0" fillId="0" borderId="0" xfId="1" applyNumberFormat="1" applyFont="1" applyFill="1"/>
    <xf numFmtId="164" fontId="2" fillId="0" borderId="0" xfId="1" applyNumberFormat="1" applyFont="1" applyBorder="1"/>
    <xf numFmtId="164" fontId="1" fillId="0" borderId="0" xfId="1" applyNumberFormat="1" applyFont="1" applyBorder="1"/>
    <xf numFmtId="43" fontId="4" fillId="0" borderId="0" xfId="1" applyFont="1" applyAlignment="1">
      <alignment horizontal="right"/>
    </xf>
    <xf numFmtId="0" fontId="6" fillId="0" borderId="0" xfId="0" applyFont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41"/>
  <sheetViews>
    <sheetView tabSelected="1" topLeftCell="A186" zoomScaleNormal="100" workbookViewId="0"/>
  </sheetViews>
  <sheetFormatPr defaultRowHeight="15" x14ac:dyDescent="0.25"/>
  <cols>
    <col min="1" max="1" width="4.140625" customWidth="1"/>
    <col min="2" max="2" width="51.28515625" customWidth="1"/>
    <col min="3" max="3" width="11.85546875" customWidth="1"/>
  </cols>
  <sheetData>
    <row r="1" spans="2:3" x14ac:dyDescent="0.25">
      <c r="B1" s="18" t="s">
        <v>90</v>
      </c>
    </row>
    <row r="5" spans="2:3" ht="18.75" x14ac:dyDescent="0.3">
      <c r="B5" s="3" t="s">
        <v>0</v>
      </c>
    </row>
    <row r="6" spans="2:3" ht="18.75" x14ac:dyDescent="0.3">
      <c r="B6" s="3" t="s">
        <v>85</v>
      </c>
    </row>
    <row r="7" spans="2:3" ht="18.75" x14ac:dyDescent="0.3">
      <c r="B7" s="3" t="s">
        <v>1</v>
      </c>
    </row>
    <row r="11" spans="2:3" x14ac:dyDescent="0.25">
      <c r="C11" s="17" t="s">
        <v>86</v>
      </c>
    </row>
    <row r="12" spans="2:3" x14ac:dyDescent="0.25">
      <c r="C12" s="17" t="s">
        <v>16</v>
      </c>
    </row>
    <row r="13" spans="2:3" x14ac:dyDescent="0.25">
      <c r="C13" s="17" t="s">
        <v>15</v>
      </c>
    </row>
    <row r="14" spans="2:3" x14ac:dyDescent="0.25">
      <c r="B14" s="1" t="s">
        <v>2</v>
      </c>
    </row>
    <row r="16" spans="2:3" x14ac:dyDescent="0.25">
      <c r="B16" s="1" t="s">
        <v>3</v>
      </c>
      <c r="C16" s="2"/>
    </row>
    <row r="17" spans="2:3" x14ac:dyDescent="0.25">
      <c r="B17" t="s">
        <v>88</v>
      </c>
      <c r="C17" s="2">
        <v>348</v>
      </c>
    </row>
    <row r="18" spans="2:3" x14ac:dyDescent="0.25">
      <c r="B18" t="s">
        <v>4</v>
      </c>
      <c r="C18" s="2">
        <f>45068+22640</f>
        <v>67708</v>
      </c>
    </row>
    <row r="19" spans="2:3" x14ac:dyDescent="0.25">
      <c r="B19" t="s">
        <v>73</v>
      </c>
      <c r="C19" s="2">
        <f>692+16</f>
        <v>708</v>
      </c>
    </row>
    <row r="20" spans="2:3" x14ac:dyDescent="0.25">
      <c r="B20" t="s">
        <v>5</v>
      </c>
      <c r="C20" s="2">
        <v>810</v>
      </c>
    </row>
    <row r="21" spans="2:3" x14ac:dyDescent="0.25">
      <c r="B21" t="s">
        <v>6</v>
      </c>
      <c r="C21" s="2">
        <v>9929</v>
      </c>
    </row>
    <row r="22" spans="2:3" x14ac:dyDescent="0.25">
      <c r="B22" t="s">
        <v>7</v>
      </c>
      <c r="C22" s="2">
        <v>79673</v>
      </c>
    </row>
    <row r="23" spans="2:3" x14ac:dyDescent="0.25">
      <c r="B23" t="s">
        <v>8</v>
      </c>
      <c r="C23" s="2">
        <v>42030</v>
      </c>
    </row>
    <row r="24" spans="2:3" x14ac:dyDescent="0.25">
      <c r="B24" t="s">
        <v>61</v>
      </c>
      <c r="C24" s="2">
        <v>0</v>
      </c>
    </row>
    <row r="25" spans="2:3" x14ac:dyDescent="0.25">
      <c r="B25" s="1" t="s">
        <v>9</v>
      </c>
      <c r="C25" s="4">
        <f>SUM(C17:C24)</f>
        <v>201206</v>
      </c>
    </row>
    <row r="26" spans="2:3" x14ac:dyDescent="0.25">
      <c r="C26" s="2"/>
    </row>
    <row r="27" spans="2:3" x14ac:dyDescent="0.25">
      <c r="B27" s="1" t="s">
        <v>10</v>
      </c>
      <c r="C27" s="2"/>
    </row>
    <row r="28" spans="2:3" x14ac:dyDescent="0.25">
      <c r="B28" t="s">
        <v>72</v>
      </c>
      <c r="C28" s="2">
        <v>3000</v>
      </c>
    </row>
    <row r="29" spans="2:3" x14ac:dyDescent="0.25">
      <c r="B29" t="s">
        <v>87</v>
      </c>
      <c r="C29" s="2">
        <v>250</v>
      </c>
    </row>
    <row r="30" spans="2:3" x14ac:dyDescent="0.25">
      <c r="B30" t="s">
        <v>74</v>
      </c>
      <c r="C30" s="2">
        <v>1090</v>
      </c>
    </row>
    <row r="31" spans="2:3" x14ac:dyDescent="0.25">
      <c r="B31" s="1" t="s">
        <v>75</v>
      </c>
      <c r="C31" s="4">
        <f>SUM(C28:C30)</f>
        <v>4340</v>
      </c>
    </row>
    <row r="32" spans="2:3" x14ac:dyDescent="0.25">
      <c r="C32" s="2"/>
    </row>
    <row r="33" spans="2:3" x14ac:dyDescent="0.25">
      <c r="B33" s="1" t="s">
        <v>11</v>
      </c>
      <c r="C33" s="5">
        <f>C25-C31</f>
        <v>196866</v>
      </c>
    </row>
    <row r="34" spans="2:3" x14ac:dyDescent="0.25">
      <c r="C34" s="2"/>
    </row>
    <row r="35" spans="2:3" x14ac:dyDescent="0.25">
      <c r="B35" s="1" t="s">
        <v>12</v>
      </c>
      <c r="C35" s="2"/>
    </row>
    <row r="36" spans="2:3" x14ac:dyDescent="0.25">
      <c r="B36" t="s">
        <v>76</v>
      </c>
      <c r="C36" s="2">
        <v>157403</v>
      </c>
    </row>
    <row r="37" spans="2:3" x14ac:dyDescent="0.25">
      <c r="B37" t="s">
        <v>77</v>
      </c>
      <c r="C37" s="2">
        <f>40+22640</f>
        <v>22680</v>
      </c>
    </row>
    <row r="38" spans="2:3" x14ac:dyDescent="0.25">
      <c r="B38" t="s">
        <v>13</v>
      </c>
      <c r="C38" s="2">
        <v>18214</v>
      </c>
    </row>
    <row r="39" spans="2:3" x14ac:dyDescent="0.25">
      <c r="B39" s="1" t="s">
        <v>14</v>
      </c>
      <c r="C39" s="4">
        <f>SUM(C36:C38)</f>
        <v>198297</v>
      </c>
    </row>
    <row r="40" spans="2:3" x14ac:dyDescent="0.25">
      <c r="C40" s="6"/>
    </row>
    <row r="41" spans="2:3" ht="15.75" thickBot="1" x14ac:dyDescent="0.3">
      <c r="B41" s="1" t="s">
        <v>60</v>
      </c>
      <c r="C41" s="7">
        <f>C39-C33</f>
        <v>1431</v>
      </c>
    </row>
    <row r="42" spans="2:3" ht="15.75" thickTop="1" x14ac:dyDescent="0.25">
      <c r="C42" s="2"/>
    </row>
    <row r="43" spans="2:3" ht="18.75" x14ac:dyDescent="0.3">
      <c r="B43" s="3" t="s">
        <v>0</v>
      </c>
    </row>
    <row r="44" spans="2:3" ht="18.75" x14ac:dyDescent="0.3">
      <c r="B44" s="3" t="s">
        <v>85</v>
      </c>
    </row>
    <row r="45" spans="2:3" ht="18.75" x14ac:dyDescent="0.3">
      <c r="B45" s="3" t="s">
        <v>17</v>
      </c>
    </row>
    <row r="48" spans="2:3" x14ac:dyDescent="0.25">
      <c r="C48" s="17" t="s">
        <v>86</v>
      </c>
    </row>
    <row r="49" spans="2:3" x14ac:dyDescent="0.25">
      <c r="C49" s="17" t="s">
        <v>16</v>
      </c>
    </row>
    <row r="50" spans="2:3" x14ac:dyDescent="0.25">
      <c r="C50" s="17" t="s">
        <v>15</v>
      </c>
    </row>
    <row r="51" spans="2:3" x14ac:dyDescent="0.25">
      <c r="B51" s="1" t="s">
        <v>18</v>
      </c>
    </row>
    <row r="52" spans="2:3" x14ac:dyDescent="0.25">
      <c r="B52" s="1" t="s">
        <v>19</v>
      </c>
      <c r="C52" s="2"/>
    </row>
    <row r="53" spans="2:3" x14ac:dyDescent="0.25">
      <c r="B53" t="s">
        <v>20</v>
      </c>
      <c r="C53" s="13">
        <v>15035</v>
      </c>
    </row>
    <row r="54" spans="2:3" x14ac:dyDescent="0.25">
      <c r="B54" t="s">
        <v>65</v>
      </c>
      <c r="C54" s="13">
        <v>0</v>
      </c>
    </row>
    <row r="55" spans="2:3" x14ac:dyDescent="0.25">
      <c r="B55" t="s">
        <v>21</v>
      </c>
      <c r="C55" s="2">
        <v>2455</v>
      </c>
    </row>
    <row r="56" spans="2:3" x14ac:dyDescent="0.25">
      <c r="B56" t="s">
        <v>22</v>
      </c>
      <c r="C56" s="2">
        <v>11346</v>
      </c>
    </row>
    <row r="57" spans="2:3" x14ac:dyDescent="0.25">
      <c r="B57" t="s">
        <v>23</v>
      </c>
      <c r="C57" s="2">
        <v>475</v>
      </c>
    </row>
    <row r="58" spans="2:3" x14ac:dyDescent="0.25">
      <c r="B58" s="1" t="s">
        <v>24</v>
      </c>
      <c r="C58" s="4">
        <f>SUM(C52:C57)</f>
        <v>29311</v>
      </c>
    </row>
    <row r="59" spans="2:3" x14ac:dyDescent="0.25">
      <c r="C59" s="2"/>
    </row>
    <row r="60" spans="2:3" x14ac:dyDescent="0.25">
      <c r="B60" s="1" t="s">
        <v>25</v>
      </c>
      <c r="C60" s="2"/>
    </row>
    <row r="61" spans="2:3" x14ac:dyDescent="0.25">
      <c r="B61" t="s">
        <v>23</v>
      </c>
      <c r="C61" s="2">
        <v>2720</v>
      </c>
    </row>
    <row r="62" spans="2:3" x14ac:dyDescent="0.25">
      <c r="B62" t="s">
        <v>22</v>
      </c>
      <c r="C62" s="2">
        <v>4720</v>
      </c>
    </row>
    <row r="63" spans="2:3" x14ac:dyDescent="0.25">
      <c r="B63" t="s">
        <v>26</v>
      </c>
      <c r="C63" s="2">
        <f>2407-576</f>
        <v>1831</v>
      </c>
    </row>
    <row r="64" spans="2:3" x14ac:dyDescent="0.25">
      <c r="B64" t="s">
        <v>27</v>
      </c>
      <c r="C64" s="2">
        <f>820-704</f>
        <v>116</v>
      </c>
    </row>
    <row r="65" spans="2:3" x14ac:dyDescent="0.25">
      <c r="B65" t="s">
        <v>66</v>
      </c>
      <c r="C65" s="2">
        <f>155-94</f>
        <v>61</v>
      </c>
    </row>
    <row r="66" spans="2:3" x14ac:dyDescent="0.25">
      <c r="B66" s="1" t="s">
        <v>28</v>
      </c>
      <c r="C66" s="4">
        <f>SUM(C61:C65)</f>
        <v>9448</v>
      </c>
    </row>
    <row r="67" spans="2:3" ht="21.75" customHeight="1" x14ac:dyDescent="0.25">
      <c r="B67" s="1" t="s">
        <v>29</v>
      </c>
      <c r="C67" s="4">
        <f>C66+C58</f>
        <v>38759</v>
      </c>
    </row>
    <row r="68" spans="2:3" x14ac:dyDescent="0.25">
      <c r="C68" s="2"/>
    </row>
    <row r="69" spans="2:3" x14ac:dyDescent="0.25">
      <c r="B69" s="1" t="s">
        <v>30</v>
      </c>
      <c r="C69" s="2"/>
    </row>
    <row r="70" spans="2:3" x14ac:dyDescent="0.25">
      <c r="B70" s="1" t="s">
        <v>31</v>
      </c>
      <c r="C70" s="2"/>
    </row>
    <row r="71" spans="2:3" x14ac:dyDescent="0.25">
      <c r="B71" t="s">
        <v>32</v>
      </c>
      <c r="C71" s="2">
        <v>18426</v>
      </c>
    </row>
    <row r="72" spans="2:3" x14ac:dyDescent="0.25">
      <c r="B72" t="s">
        <v>67</v>
      </c>
      <c r="C72" s="2">
        <v>19</v>
      </c>
    </row>
    <row r="73" spans="2:3" x14ac:dyDescent="0.25">
      <c r="B73" t="s">
        <v>83</v>
      </c>
      <c r="C73" s="2">
        <v>87</v>
      </c>
    </row>
    <row r="74" spans="2:3" x14ac:dyDescent="0.25">
      <c r="B74" t="s">
        <v>89</v>
      </c>
      <c r="C74" s="2">
        <v>3</v>
      </c>
    </row>
    <row r="75" spans="2:3" x14ac:dyDescent="0.25">
      <c r="B75" s="1" t="s">
        <v>33</v>
      </c>
      <c r="C75" s="4">
        <f>SUM(C69:C74)</f>
        <v>18535</v>
      </c>
    </row>
    <row r="76" spans="2:3" x14ac:dyDescent="0.25">
      <c r="B76" s="1"/>
      <c r="C76" s="15"/>
    </row>
    <row r="77" spans="2:3" x14ac:dyDescent="0.25">
      <c r="B77" s="1" t="s">
        <v>68</v>
      </c>
      <c r="C77" s="15"/>
    </row>
    <row r="78" spans="2:3" x14ac:dyDescent="0.25">
      <c r="B78" t="s">
        <v>67</v>
      </c>
      <c r="C78" s="16">
        <v>42</v>
      </c>
    </row>
    <row r="79" spans="2:3" x14ac:dyDescent="0.25">
      <c r="B79" s="1" t="s">
        <v>69</v>
      </c>
      <c r="C79" s="4">
        <f>SUM(C78)</f>
        <v>42</v>
      </c>
    </row>
    <row r="80" spans="2:3" ht="9" customHeight="1" x14ac:dyDescent="0.25">
      <c r="B80" s="1"/>
      <c r="C80" s="16"/>
    </row>
    <row r="81" spans="2:3" ht="19.149999999999999" customHeight="1" x14ac:dyDescent="0.25">
      <c r="B81" s="1" t="s">
        <v>34</v>
      </c>
      <c r="C81" s="5">
        <f>C75+C79</f>
        <v>18577</v>
      </c>
    </row>
    <row r="82" spans="2:3" x14ac:dyDescent="0.25">
      <c r="C82" s="2"/>
    </row>
    <row r="83" spans="2:3" ht="15.75" thickBot="1" x14ac:dyDescent="0.3">
      <c r="B83" s="1" t="s">
        <v>35</v>
      </c>
      <c r="C83" s="7">
        <f>C67-C81</f>
        <v>20182</v>
      </c>
    </row>
    <row r="84" spans="2:3" ht="15.75" thickTop="1" x14ac:dyDescent="0.25">
      <c r="C84" s="2"/>
    </row>
    <row r="85" spans="2:3" x14ac:dyDescent="0.25">
      <c r="B85" s="1" t="s">
        <v>36</v>
      </c>
      <c r="C85" s="2"/>
    </row>
    <row r="86" spans="2:3" x14ac:dyDescent="0.25">
      <c r="B86" t="s">
        <v>37</v>
      </c>
      <c r="C86" s="2">
        <v>6985</v>
      </c>
    </row>
    <row r="87" spans="2:3" x14ac:dyDescent="0.25">
      <c r="B87" t="s">
        <v>38</v>
      </c>
      <c r="C87" s="2">
        <f>11766+1431</f>
        <v>13197</v>
      </c>
    </row>
    <row r="88" spans="2:3" ht="15.75" thickBot="1" x14ac:dyDescent="0.3">
      <c r="B88" s="1" t="s">
        <v>39</v>
      </c>
      <c r="C88" s="8">
        <f>SUM(C86:C87)</f>
        <v>20182</v>
      </c>
    </row>
    <row r="89" spans="2:3" ht="15.75" thickTop="1" x14ac:dyDescent="0.25"/>
    <row r="93" spans="2:3" ht="18.75" x14ac:dyDescent="0.3">
      <c r="B93" s="3" t="s">
        <v>0</v>
      </c>
    </row>
    <row r="94" spans="2:3" ht="18.75" x14ac:dyDescent="0.3">
      <c r="B94" s="3" t="s">
        <v>85</v>
      </c>
    </row>
    <row r="95" spans="2:3" ht="18.75" x14ac:dyDescent="0.3">
      <c r="B95" s="3" t="s">
        <v>40</v>
      </c>
    </row>
    <row r="98" spans="2:3" x14ac:dyDescent="0.25">
      <c r="C98" s="17" t="s">
        <v>86</v>
      </c>
    </row>
    <row r="99" spans="2:3" x14ac:dyDescent="0.25">
      <c r="C99" s="17" t="s">
        <v>16</v>
      </c>
    </row>
    <row r="100" spans="2:3" x14ac:dyDescent="0.25">
      <c r="C100" s="17" t="s">
        <v>15</v>
      </c>
    </row>
    <row r="101" spans="2:3" x14ac:dyDescent="0.25">
      <c r="B101" s="1" t="s">
        <v>41</v>
      </c>
      <c r="C101" s="2"/>
    </row>
    <row r="102" spans="2:3" x14ac:dyDescent="0.25">
      <c r="B102" t="s">
        <v>78</v>
      </c>
      <c r="C102" s="2">
        <v>157403</v>
      </c>
    </row>
    <row r="103" spans="2:3" x14ac:dyDescent="0.25">
      <c r="B103" t="s">
        <v>70</v>
      </c>
      <c r="C103" s="2">
        <v>166</v>
      </c>
    </row>
    <row r="104" spans="2:3" x14ac:dyDescent="0.25">
      <c r="B104" t="s">
        <v>42</v>
      </c>
      <c r="C104" s="2">
        <v>475</v>
      </c>
    </row>
    <row r="105" spans="2:3" x14ac:dyDescent="0.25">
      <c r="B105" t="s">
        <v>13</v>
      </c>
      <c r="C105" s="2">
        <v>18214</v>
      </c>
    </row>
    <row r="106" spans="2:3" x14ac:dyDescent="0.25">
      <c r="B106" s="1" t="s">
        <v>43</v>
      </c>
      <c r="C106" s="4">
        <f>SUM(C102:C105)</f>
        <v>176258</v>
      </c>
    </row>
    <row r="107" spans="2:3" x14ac:dyDescent="0.25">
      <c r="C107" s="2"/>
    </row>
    <row r="108" spans="2:3" x14ac:dyDescent="0.25">
      <c r="B108" t="s">
        <v>79</v>
      </c>
      <c r="C108" s="2"/>
    </row>
    <row r="109" spans="2:3" x14ac:dyDescent="0.25">
      <c r="B109" s="1" t="s">
        <v>44</v>
      </c>
      <c r="C109" s="2"/>
    </row>
    <row r="110" spans="2:3" x14ac:dyDescent="0.25">
      <c r="B110" s="1" t="s">
        <v>45</v>
      </c>
      <c r="C110" s="2"/>
    </row>
    <row r="111" spans="2:3" x14ac:dyDescent="0.25">
      <c r="B111" t="s">
        <v>46</v>
      </c>
      <c r="C111" s="11">
        <v>-348</v>
      </c>
    </row>
    <row r="112" spans="2:3" x14ac:dyDescent="0.25">
      <c r="B112" t="s">
        <v>4</v>
      </c>
      <c r="C112" s="11">
        <f>-46263+1</f>
        <v>-46262</v>
      </c>
    </row>
    <row r="113" spans="2:3" x14ac:dyDescent="0.25">
      <c r="B113" t="s">
        <v>47</v>
      </c>
      <c r="C113" s="11">
        <v>-810</v>
      </c>
    </row>
    <row r="114" spans="2:3" x14ac:dyDescent="0.25">
      <c r="B114" t="s">
        <v>6</v>
      </c>
      <c r="C114" s="11">
        <v>-9929</v>
      </c>
    </row>
    <row r="115" spans="2:3" x14ac:dyDescent="0.25">
      <c r="B115" t="s">
        <v>48</v>
      </c>
      <c r="C115" s="14">
        <v>-11000</v>
      </c>
    </row>
    <row r="116" spans="2:3" x14ac:dyDescent="0.25">
      <c r="B116" t="s">
        <v>49</v>
      </c>
      <c r="C116" s="14">
        <v>-82803</v>
      </c>
    </row>
    <row r="117" spans="2:3" x14ac:dyDescent="0.25">
      <c r="B117" t="s">
        <v>50</v>
      </c>
      <c r="C117" s="14">
        <v>-42030</v>
      </c>
    </row>
    <row r="118" spans="2:3" x14ac:dyDescent="0.25">
      <c r="B118" t="s">
        <v>84</v>
      </c>
      <c r="C118" s="14">
        <v>-1</v>
      </c>
    </row>
    <row r="119" spans="2:3" x14ac:dyDescent="0.25">
      <c r="B119" t="s">
        <v>64</v>
      </c>
      <c r="C119" s="13">
        <v>0</v>
      </c>
    </row>
    <row r="120" spans="2:3" x14ac:dyDescent="0.25">
      <c r="C120" s="13"/>
    </row>
    <row r="121" spans="2:3" x14ac:dyDescent="0.25">
      <c r="B121" s="1" t="s">
        <v>51</v>
      </c>
      <c r="C121" s="13"/>
    </row>
    <row r="122" spans="2:3" x14ac:dyDescent="0.25">
      <c r="B122" t="s">
        <v>72</v>
      </c>
      <c r="C122" s="13">
        <v>3000</v>
      </c>
    </row>
    <row r="123" spans="2:3" x14ac:dyDescent="0.25">
      <c r="B123" t="s">
        <v>52</v>
      </c>
      <c r="C123" s="13">
        <v>250</v>
      </c>
    </row>
    <row r="124" spans="2:3" x14ac:dyDescent="0.25">
      <c r="B124" t="s">
        <v>53</v>
      </c>
      <c r="C124" s="13">
        <v>200</v>
      </c>
    </row>
    <row r="125" spans="2:3" x14ac:dyDescent="0.25">
      <c r="B125" t="s">
        <v>54</v>
      </c>
      <c r="C125" s="13">
        <v>10800</v>
      </c>
    </row>
    <row r="126" spans="2:3" x14ac:dyDescent="0.25">
      <c r="B126" t="s">
        <v>55</v>
      </c>
      <c r="C126" s="2">
        <v>800</v>
      </c>
    </row>
    <row r="127" spans="2:3" x14ac:dyDescent="0.25">
      <c r="B127" s="1" t="s">
        <v>59</v>
      </c>
      <c r="C127" s="12">
        <f>SUM(C110:C126)</f>
        <v>-178133</v>
      </c>
    </row>
    <row r="128" spans="2:3" x14ac:dyDescent="0.25">
      <c r="C128" s="2"/>
    </row>
    <row r="129" spans="2:3" x14ac:dyDescent="0.25">
      <c r="B129" s="1" t="s">
        <v>56</v>
      </c>
      <c r="C129" s="2"/>
    </row>
    <row r="130" spans="2:3" x14ac:dyDescent="0.25">
      <c r="B130" s="1" t="s">
        <v>45</v>
      </c>
      <c r="C130" s="2"/>
    </row>
    <row r="131" spans="2:3" x14ac:dyDescent="0.25">
      <c r="B131" t="s">
        <v>57</v>
      </c>
      <c r="C131" s="11">
        <v>-2106</v>
      </c>
    </row>
    <row r="132" spans="2:3" x14ac:dyDescent="0.25">
      <c r="B132" s="1" t="s">
        <v>58</v>
      </c>
      <c r="C132" s="12">
        <f>SUM(C130:C131)</f>
        <v>-2106</v>
      </c>
    </row>
    <row r="133" spans="2:3" x14ac:dyDescent="0.25">
      <c r="C133" s="2"/>
    </row>
    <row r="134" spans="2:3" x14ac:dyDescent="0.25">
      <c r="B134" s="1" t="s">
        <v>62</v>
      </c>
      <c r="C134" s="2"/>
    </row>
    <row r="135" spans="2:3" x14ac:dyDescent="0.25">
      <c r="B135" t="s">
        <v>71</v>
      </c>
      <c r="C135" s="11">
        <v>-16</v>
      </c>
    </row>
    <row r="136" spans="2:3" x14ac:dyDescent="0.25">
      <c r="B136" s="1" t="s">
        <v>63</v>
      </c>
      <c r="C136" s="12">
        <f>SUM(C135:C135)</f>
        <v>-16</v>
      </c>
    </row>
    <row r="137" spans="2:3" x14ac:dyDescent="0.25">
      <c r="C137" s="2"/>
    </row>
    <row r="138" spans="2:3" x14ac:dyDescent="0.25">
      <c r="B138" s="1" t="s">
        <v>82</v>
      </c>
      <c r="C138" s="11">
        <f>C106+C127+C132+C136</f>
        <v>-3997</v>
      </c>
    </row>
    <row r="139" spans="2:3" ht="15.75" customHeight="1" x14ac:dyDescent="0.25">
      <c r="B139" s="9" t="s">
        <v>80</v>
      </c>
      <c r="C139" s="13">
        <v>19032</v>
      </c>
    </row>
    <row r="140" spans="2:3" ht="18" customHeight="1" thickBot="1" x14ac:dyDescent="0.3">
      <c r="B140" s="10" t="s">
        <v>81</v>
      </c>
      <c r="C140" s="8">
        <f>SUM(C138:C139)</f>
        <v>15035</v>
      </c>
    </row>
    <row r="141" spans="2:3" ht="15.75" thickTop="1" x14ac:dyDescent="0.25"/>
  </sheetData>
  <printOptions horizontalCentered="1"/>
  <pageMargins left="0.70866141732283472" right="0.70866141732283472" top="0.74803149606299213" bottom="0.74803149606299213" header="0.31496062992125984" footer="0.31496062992125984"/>
  <pageSetup paperSize="9" scale="83" fitToHeight="5" orientation="portrait" r:id="rId1"/>
  <headerFooter differentFirst="1">
    <oddFooter>&amp;CPage &amp;P of &amp;N</oddFooter>
  </headerFooter>
  <rowBreaks count="2" manualBreakCount="2">
    <brk id="42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2024-25 Annual Estimates</vt:lpstr>
      <vt:lpstr>'2024-25 Annual Estimates'!Print_Area</vt:lpstr>
    </vt:vector>
  </TitlesOfParts>
  <Company>Tourism 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Sansalone</dc:creator>
  <cp:lastModifiedBy>Belinda Cameron</cp:lastModifiedBy>
  <cp:lastPrinted>2025-03-19T03:03:12Z</cp:lastPrinted>
  <dcterms:created xsi:type="dcterms:W3CDTF">2017-07-08T07:35:33Z</dcterms:created>
  <dcterms:modified xsi:type="dcterms:W3CDTF">2025-03-19T07:08:23Z</dcterms:modified>
</cp:coreProperties>
</file>